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" sheetId="9" r:id="rId1"/>
    <sheet name="PENS 50% " sheetId="8" r:id="rId2"/>
    <sheet name="PENS.40%" sheetId="5" r:id="rId3"/>
  </sheets>
  <calcPr calcId="145621"/>
</workbook>
</file>

<file path=xl/calcChain.xml><?xml version="1.0" encoding="utf-8"?>
<calcChain xmlns="http://schemas.openxmlformats.org/spreadsheetml/2006/main">
  <c r="I207" i="9" l="1"/>
  <c r="I201" i="9"/>
  <c r="I197" i="9"/>
  <c r="I194" i="9"/>
  <c r="I187" i="9"/>
  <c r="E180" i="9"/>
  <c r="E179" i="9"/>
  <c r="E175" i="9"/>
  <c r="E174" i="9"/>
  <c r="E172" i="9"/>
  <c r="E171" i="9"/>
  <c r="E168" i="9"/>
  <c r="E167" i="9"/>
  <c r="I161" i="9"/>
  <c r="I208" i="9" s="1"/>
  <c r="E156" i="9"/>
  <c r="E155" i="9"/>
  <c r="AC139" i="9"/>
  <c r="S139" i="9"/>
  <c r="AC133" i="9"/>
  <c r="S133" i="9"/>
  <c r="G133" i="9"/>
  <c r="AC68" i="9"/>
  <c r="S68" i="9"/>
  <c r="G68" i="9"/>
  <c r="AC52" i="9"/>
  <c r="S52" i="9"/>
  <c r="G52" i="9"/>
  <c r="AC43" i="9"/>
  <c r="AC38" i="9"/>
  <c r="S38" i="9"/>
  <c r="G38" i="9"/>
  <c r="AC22" i="9"/>
  <c r="AC140" i="9" s="1"/>
  <c r="S22" i="9"/>
  <c r="S140" i="9" s="1"/>
  <c r="G22" i="9"/>
  <c r="G140" i="9" s="1"/>
  <c r="H49" i="8" l="1"/>
  <c r="H51" i="8" s="1"/>
  <c r="H42" i="8"/>
  <c r="H31" i="8"/>
  <c r="H28" i="8"/>
  <c r="H24" i="8"/>
  <c r="H10" i="8"/>
  <c r="H52" i="8" l="1"/>
  <c r="H50" i="5"/>
  <c r="H52" i="5" s="1"/>
  <c r="H43" i="5"/>
  <c r="H11" i="5" l="1"/>
  <c r="H32" i="5" l="1"/>
  <c r="H29" i="5" l="1"/>
  <c r="H25" i="5" l="1"/>
  <c r="H53" i="5" s="1"/>
</calcChain>
</file>

<file path=xl/sharedStrings.xml><?xml version="1.0" encoding="utf-8"?>
<sst xmlns="http://schemas.openxmlformats.org/spreadsheetml/2006/main" count="726" uniqueCount="294">
  <si>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</si>
  <si>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</si>
  <si>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</si>
  <si>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</si>
  <si>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</si>
  <si>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</si>
  <si>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</si>
  <si>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</si>
  <si>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</si>
  <si>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</si>
  <si>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</si>
  <si>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</si>
  <si>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</si>
  <si>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</si>
  <si>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</si>
  <si>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</si>
  <si>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</si>
  <si>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</si>
  <si>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PENSIONARI 40%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</si>
  <si>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</si>
  <si>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</si>
  <si>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</si>
  <si>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</si>
  <si>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</si>
  <si>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</si>
  <si>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</si>
  <si>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</si>
  <si>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</si>
  <si>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</si>
  <si>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</si>
  <si>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</si>
  <si>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</si>
  <si>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</si>
  <si>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</si>
  <si>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</si>
  <si>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</si>
  <si>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</si>
  <si>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</si>
  <si>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</si>
  <si>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</si>
  <si>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</si>
  <si>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</si>
  <si>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</si>
  <si>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</si>
  <si>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</si>
  <si>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</si>
  <si>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</si>
  <si>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</si>
  <si>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</si>
  <si>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</si>
  <si>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</si>
  <si>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</si>
  <si>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</si>
  <si>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</si>
  <si>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</si>
  <si>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963/31.05.2019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</si>
  <si>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</si>
  <si>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</si>
  <si>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</si>
  <si>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</si>
  <si>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</si>
  <si>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</si>
  <si>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</si>
  <si>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</si>
  <si>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</si>
  <si>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</si>
  <si>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</si>
  <si>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</si>
  <si>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</si>
  <si>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</si>
  <si>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</si>
  <si>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</si>
  <si>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</si>
  <si>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</si>
  <si>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</si>
  <si>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</si>
  <si>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</si>
  <si>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</si>
  <si>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</si>
  <si>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</si>
  <si>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</si>
  <si>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</si>
  <si>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</si>
  <si>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</si>
  <si>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</si>
  <si>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</si>
  <si>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</si>
  <si>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</si>
  <si>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</si>
  <si>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</si>
  <si>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</si>
  <si>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</si>
  <si>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</si>
  <si>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</si>
  <si>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</si>
  <si>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</si>
  <si>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</si>
  <si>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</si>
  <si>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</si>
  <si>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</si>
  <si>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</si>
  <si>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</si>
  <si>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</si>
  <si>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</si>
  <si>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</si>
  <si>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</si>
  <si>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</si>
  <si>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</si>
  <si>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</si>
  <si>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</si>
  <si>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</si>
  <si>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</si>
  <si>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</si>
  <si>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</si>
  <si>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</si>
  <si>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</si>
  <si>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</si>
  <si>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</si>
  <si>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</si>
  <si>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</si>
  <si>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</si>
  <si>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</si>
  <si>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</si>
  <si>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</si>
  <si>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</si>
  <si>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</si>
  <si>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</si>
  <si>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SC SILVER WOLF</t>
  </si>
  <si>
    <t>PHARMA SA</t>
  </si>
  <si>
    <t>TOTAL PHARMA S A</t>
  </si>
  <si>
    <t>TOTAL PHARMA</t>
  </si>
  <si>
    <t>COMIRO INVEST</t>
  </si>
  <si>
    <t>Pensionari</t>
  </si>
  <si>
    <t>FARMEXIM</t>
  </si>
  <si>
    <t xml:space="preserve">TOTAL FARMEXIM </t>
  </si>
  <si>
    <t xml:space="preserve">                                                          TOTAL DONA LOGISTICA</t>
  </si>
  <si>
    <t>MILEFOLIA</t>
  </si>
  <si>
    <t>SARALEX</t>
  </si>
  <si>
    <t>SALIX</t>
  </si>
  <si>
    <t>IULIE 2020</t>
  </si>
  <si>
    <t>ANDISIMA FARM</t>
  </si>
  <si>
    <t>250/23.07.2020</t>
  </si>
  <si>
    <t>6798/30.07.2020</t>
  </si>
  <si>
    <t>AUG. 2020</t>
  </si>
  <si>
    <t>45751/31.07.2020</t>
  </si>
  <si>
    <t>6915/03.08.2020</t>
  </si>
  <si>
    <t>7018/06.08.2020</t>
  </si>
  <si>
    <t>437/30.07.2020</t>
  </si>
  <si>
    <t>7020/06.08.2020</t>
  </si>
  <si>
    <t>439/30.07.2020</t>
  </si>
  <si>
    <t>TOTAL GENERAL</t>
  </si>
  <si>
    <t>AUGUST 2020</t>
  </si>
  <si>
    <t>7362/14.08.2020</t>
  </si>
  <si>
    <t>7/11.08.2020</t>
  </si>
  <si>
    <t>9627/27.07.2020</t>
  </si>
  <si>
    <t>7042/06.08.2020</t>
  </si>
  <si>
    <t>AUG.2020</t>
  </si>
  <si>
    <t>435/30.07.2020</t>
  </si>
  <si>
    <t>7019/06.08.2020</t>
  </si>
  <si>
    <t xml:space="preserve">Unice </t>
  </si>
  <si>
    <t>LUMILEVA SRL</t>
  </si>
  <si>
    <t>BIOREX</t>
  </si>
  <si>
    <t>APOSTOL</t>
  </si>
  <si>
    <t>JASMINUM FARM</t>
  </si>
  <si>
    <t>405/14.07.2020</t>
  </si>
  <si>
    <t>6327/15.07.2020</t>
  </si>
  <si>
    <t>ASKLEPIOS</t>
  </si>
  <si>
    <t>422/27.07.2020</t>
  </si>
  <si>
    <t>6757/30.06.2020</t>
  </si>
  <si>
    <t>280/13.08.2020</t>
  </si>
  <si>
    <t>7660/24.08.2020</t>
  </si>
  <si>
    <t>LUA 541/31.07.2020</t>
  </si>
  <si>
    <t>490/19.08.2020</t>
  </si>
  <si>
    <t>7757/25.08.2020</t>
  </si>
  <si>
    <t>AND 570/31.07.2020</t>
  </si>
  <si>
    <t>AND 252/31.07.2020</t>
  </si>
  <si>
    <t>AND 42/31.07.2020</t>
  </si>
  <si>
    <t>AUG:2020</t>
  </si>
  <si>
    <t>LUMILEVA FARM</t>
  </si>
  <si>
    <t>489/19.08.2020</t>
  </si>
  <si>
    <t>7860/31.08.2020</t>
  </si>
  <si>
    <t>SEPT.2020</t>
  </si>
  <si>
    <t>45790/26.08.2020</t>
  </si>
  <si>
    <t>7942/01.09.2020</t>
  </si>
  <si>
    <t>GENTIANA 39/31.07.2020</t>
  </si>
  <si>
    <t>GE GEN 28/31.07.2020</t>
  </si>
  <si>
    <t>GE HOR 35/31.07.2020</t>
  </si>
  <si>
    <t>GE EN 33/31.07.2020</t>
  </si>
  <si>
    <t>504/26.08.2020</t>
  </si>
  <si>
    <t>7879/31.08.2020</t>
  </si>
  <si>
    <t>502/26.08.2020</t>
  </si>
  <si>
    <t>7880/31.08.2020</t>
  </si>
  <si>
    <t>AQUA 1023/31.07.2020</t>
  </si>
  <si>
    <t>COAS 24/31.07.2020</t>
  </si>
  <si>
    <t>CLT 28/31.07.2020</t>
  </si>
  <si>
    <t>SACA 21/31.07.2020</t>
  </si>
  <si>
    <t>SEPT. 2020</t>
  </si>
  <si>
    <t>45820/03.09.2020</t>
  </si>
  <si>
    <t>8499/18.09.2020</t>
  </si>
  <si>
    <t>45827/07.09.2020</t>
  </si>
  <si>
    <t>8631/23.09.2020</t>
  </si>
  <si>
    <t>45826/07.09.2020</t>
  </si>
  <si>
    <t>B 315/31.07.2020</t>
  </si>
  <si>
    <t>R580/31.07.2020</t>
  </si>
  <si>
    <t>TOTAL EGIS ROM PHARMA</t>
  </si>
  <si>
    <t>EGIS ROMPHARMA</t>
  </si>
  <si>
    <t>SIEPCOFAR S.A.</t>
  </si>
  <si>
    <t>1MM/24.08.2020</t>
  </si>
  <si>
    <t>8604/22.09.2020</t>
  </si>
  <si>
    <t>Pensionari 1139</t>
  </si>
  <si>
    <t>B SIE 12400366/31.07.2020</t>
  </si>
  <si>
    <t>B SIE 12600383/31.07.2020</t>
  </si>
  <si>
    <t>B SIE 15400365/31.07.2020</t>
  </si>
  <si>
    <t>B SIE 25600352/31.07.2020</t>
  </si>
  <si>
    <t>B SIE 42000069/31.07.2020</t>
  </si>
  <si>
    <t>B SIE 45700016/31.07.2020</t>
  </si>
  <si>
    <t>PLATI  CESIUNI        29     septembrie                   2020</t>
  </si>
  <si>
    <t>PLATI  CESIUNI        29 septembrie                    2020</t>
  </si>
  <si>
    <t xml:space="preserve">Nr.si data Contr. </t>
  </si>
  <si>
    <t>Nr. si data  facturii</t>
  </si>
  <si>
    <t>plata factura cesionata lei</t>
  </si>
  <si>
    <t>GE HOR 31/30.06.2020</t>
  </si>
  <si>
    <t>9630/25.08.2020</t>
  </si>
  <si>
    <t>LUM 641/30.06.2020</t>
  </si>
  <si>
    <t>7869/31.08.2020</t>
  </si>
  <si>
    <t>GE EN 29/30.06.2020</t>
  </si>
  <si>
    <t>GE GEN 25/30.06.2020</t>
  </si>
  <si>
    <t>GENTIANA 34/30.06.2020</t>
  </si>
  <si>
    <t>45752/03.08.2020</t>
  </si>
  <si>
    <t>B 312/30.06.2020</t>
  </si>
  <si>
    <t>7210/11.08.2020</t>
  </si>
  <si>
    <t>B 179/30.06.2020</t>
  </si>
  <si>
    <t>45753/03.08.2020</t>
  </si>
  <si>
    <t>R 577/30.06.2020</t>
  </si>
  <si>
    <t>7211/11.08.2020</t>
  </si>
  <si>
    <t>CRISR2514/30.06.2020</t>
  </si>
  <si>
    <t>CRISM 3130/30.06.2020</t>
  </si>
  <si>
    <t>CRISL 3431/30.06.2020</t>
  </si>
  <si>
    <t>CRISV 1628/30.06.2020</t>
  </si>
  <si>
    <t>2217/30.06.2020</t>
  </si>
  <si>
    <t>08/20.08.2020</t>
  </si>
  <si>
    <t>MYL 129/30.06.2020</t>
  </si>
  <si>
    <t>7679/24.08.2020</t>
  </si>
  <si>
    <t>TOTAL  PHARMARHARM</t>
  </si>
  <si>
    <t>LUA 537/30.06.2020</t>
  </si>
  <si>
    <t>EUROPHARM HOLDING</t>
  </si>
  <si>
    <t>9753/05.08.2020</t>
  </si>
  <si>
    <t>SRX 1195/30.06.2020</t>
  </si>
  <si>
    <t>7013/05.08.2020</t>
  </si>
  <si>
    <t>TOTAL EUROPHARM HOLDING</t>
  </si>
  <si>
    <t>JSM 1278/30.06.2020</t>
  </si>
  <si>
    <t>410/15.07.2020</t>
  </si>
  <si>
    <t>AND 564/30.06.2020</t>
  </si>
  <si>
    <t>6492/21.07.2020</t>
  </si>
  <si>
    <t>AND  36/30.06.2020</t>
  </si>
  <si>
    <t>AND 246/30.06.2020</t>
  </si>
  <si>
    <t>414/16.07.2020</t>
  </si>
  <si>
    <t>BM 40108/30.06.2020</t>
  </si>
  <si>
    <t>6525/21.07.2020</t>
  </si>
  <si>
    <t>IEUD 2024/30.06.2020</t>
  </si>
  <si>
    <t>445/31.07.2020</t>
  </si>
  <si>
    <t>6901/03.08.2020</t>
  </si>
  <si>
    <t xml:space="preserve">AQUA 1019/30.06.2020 </t>
  </si>
  <si>
    <t>COAS 23/30.06.2020</t>
  </si>
  <si>
    <t>SACA 19/30.06.2020</t>
  </si>
  <si>
    <t>CLT 25/30.06.2020</t>
  </si>
  <si>
    <t>430/29.07.2020</t>
  </si>
  <si>
    <t>MM41/30.06.2020</t>
  </si>
  <si>
    <t>04.08.2020</t>
  </si>
  <si>
    <t>MMSAL 479/30.06.2020</t>
  </si>
  <si>
    <t>HERACLEUM</t>
  </si>
  <si>
    <t>469/11.08.2020</t>
  </si>
  <si>
    <t>HERMM 205/30.06.2020</t>
  </si>
  <si>
    <t>7622/24.08.2020</t>
  </si>
  <si>
    <t>LUM 290/30.06.2020</t>
  </si>
  <si>
    <t>424/31.07.2020</t>
  </si>
  <si>
    <t>FSOM 6026/30.06.2020</t>
  </si>
  <si>
    <t>6791/30.07.2020</t>
  </si>
  <si>
    <t>FSOM 3030/30.06.2020</t>
  </si>
  <si>
    <t>FSOM 4027/30.06.2020</t>
  </si>
  <si>
    <t>FSOM 2026/30.06.2020</t>
  </si>
  <si>
    <t>FSOM 1031/30.06.2020</t>
  </si>
  <si>
    <t>FSOM 5026/30.06.2020</t>
  </si>
  <si>
    <t>EPHEDRA FARM</t>
  </si>
  <si>
    <t>558/21.09.2020</t>
  </si>
  <si>
    <t>EPHD 007994/30.06.2020</t>
  </si>
  <si>
    <t>8710/25.09.2020</t>
  </si>
  <si>
    <t>506/26.08.2020</t>
  </si>
  <si>
    <t>MMACA70/30.06.2020</t>
  </si>
  <si>
    <t>7908/01.09.2020</t>
  </si>
  <si>
    <t xml:space="preserve"> 3657/23.07.2020</t>
  </si>
  <si>
    <t>MM 189/30.06.2020</t>
  </si>
  <si>
    <t>6840/31.07.2020</t>
  </si>
  <si>
    <t>PLATI  CESIUNI         29       septembrie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</si>
</sst>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0" borderId="0"/>
    <xf numFmtId="0" fontId="21" fillId="2" borderId="63" applyNumberFormat="0" applyAlignment="0" applyProtection="0"/>
  </cellStyleXfs>
  <cellXfs count="543">
    <xf numFmtId="0" fontId="0" fillId="0" borderId="0" xfId="0"/>
    <xf numFmtId="0" fontId="0" fillId="0" borderId="9" xfId="0" applyBorder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8" fillId="0" borderId="8" xfId="1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9" fillId="0" borderId="0" xfId="0" applyFont="1"/>
    <xf numFmtId="0" fontId="0" fillId="0" borderId="21" xfId="0" applyBorder="1"/>
    <xf numFmtId="0" fontId="0" fillId="0" borderId="14" xfId="0" applyBorder="1"/>
    <xf numFmtId="4" fontId="9" fillId="0" borderId="18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3" xfId="0" applyBorder="1"/>
    <xf numFmtId="0" fontId="0" fillId="0" borderId="2" xfId="0" applyBorder="1"/>
    <xf numFmtId="0" fontId="8" fillId="0" borderId="26" xfId="1" applyFont="1" applyBorder="1" applyAlignment="1">
      <alignment horizontal="center"/>
    </xf>
    <xf numFmtId="0" fontId="0" fillId="0" borderId="32" xfId="0" applyBorder="1"/>
    <xf numFmtId="0" fontId="8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9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9" fillId="0" borderId="43" xfId="0" applyNumberFormat="1" applyFont="1" applyBorder="1"/>
    <xf numFmtId="0" fontId="0" fillId="0" borderId="23" xfId="0" applyFill="1" applyBorder="1" applyAlignment="1">
      <alignment horizontal="right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8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5" xfId="0" applyBorder="1"/>
    <xf numFmtId="0" fontId="0" fillId="0" borderId="12" xfId="0" applyBorder="1"/>
    <xf numFmtId="49" fontId="0" fillId="0" borderId="13" xfId="0" applyNumberFormat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8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8" fillId="0" borderId="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8" xfId="0" applyBorder="1"/>
    <xf numFmtId="4" fontId="9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7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7" fillId="0" borderId="13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8" fillId="0" borderId="16" xfId="1" applyFont="1" applyBorder="1" applyAlignment="1">
      <alignment horizontal="center"/>
    </xf>
    <xf numFmtId="4" fontId="14" fillId="0" borderId="32" xfId="0" applyNumberFormat="1" applyFont="1" applyBorder="1"/>
    <xf numFmtId="4" fontId="9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4" fontId="9" fillId="0" borderId="47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right"/>
    </xf>
    <xf numFmtId="4" fontId="0" fillId="0" borderId="19" xfId="0" applyNumberFormat="1" applyBorder="1"/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8" fillId="0" borderId="53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7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14" fillId="0" borderId="43" xfId="0" applyNumberFormat="1" applyFont="1" applyBorder="1"/>
    <xf numFmtId="4" fontId="14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9" fillId="0" borderId="0" xfId="0" applyNumberFormat="1" applyFont="1" applyBorder="1"/>
    <xf numFmtId="4" fontId="9" fillId="0" borderId="16" xfId="0" applyNumberFormat="1" applyFont="1" applyBorder="1"/>
    <xf numFmtId="0" fontId="9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4" fontId="14" fillId="0" borderId="15" xfId="0" applyNumberFormat="1" applyFont="1" applyBorder="1"/>
    <xf numFmtId="4" fontId="9" fillId="0" borderId="38" xfId="0" applyNumberFormat="1" applyFont="1" applyBorder="1"/>
    <xf numFmtId="0" fontId="9" fillId="0" borderId="0" xfId="0" applyFont="1" applyBorder="1"/>
    <xf numFmtId="0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4" fontId="0" fillId="0" borderId="45" xfId="0" applyNumberFormat="1" applyBorder="1"/>
    <xf numFmtId="0" fontId="8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8" fillId="0" borderId="4" xfId="1" applyFont="1" applyBorder="1" applyAlignment="1">
      <alignment horizontal="center"/>
    </xf>
    <xf numFmtId="0" fontId="7" fillId="0" borderId="51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26" xfId="0" applyFont="1" applyBorder="1"/>
    <xf numFmtId="0" fontId="0" fillId="0" borderId="53" xfId="0" applyFill="1" applyBorder="1"/>
    <xf numFmtId="0" fontId="0" fillId="0" borderId="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8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9" fillId="0" borderId="8" xfId="0" applyNumberFormat="1" applyFont="1" applyFill="1" applyBorder="1"/>
    <xf numFmtId="4" fontId="18" fillId="0" borderId="18" xfId="0" applyNumberFormat="1" applyFont="1" applyBorder="1"/>
    <xf numFmtId="14" fontId="0" fillId="0" borderId="26" xfId="0" applyNumberFormat="1" applyBorder="1"/>
    <xf numFmtId="0" fontId="19" fillId="0" borderId="2" xfId="0" applyFont="1" applyBorder="1" applyAlignment="1">
      <alignment horizontal="center"/>
    </xf>
    <xf numFmtId="0" fontId="0" fillId="0" borderId="26" xfId="0" applyFont="1" applyFill="1" applyBorder="1"/>
    <xf numFmtId="4" fontId="0" fillId="0" borderId="23" xfId="0" applyNumberFormat="1" applyBorder="1"/>
    <xf numFmtId="0" fontId="8" fillId="0" borderId="26" xfId="1" applyFont="1" applyBorder="1" applyAlignment="1">
      <alignment horizontal="center" vertical="top"/>
    </xf>
    <xf numFmtId="0" fontId="8" fillId="0" borderId="53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7" xfId="1" applyFont="1" applyBorder="1" applyAlignment="1"/>
    <xf numFmtId="0" fontId="8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9" xfId="0" applyFont="1" applyFill="1" applyBorder="1"/>
    <xf numFmtId="4" fontId="9" fillId="0" borderId="26" xfId="0" applyNumberFormat="1" applyFont="1" applyBorder="1" applyAlignment="1">
      <alignment horizontal="right" vertical="center"/>
    </xf>
    <xf numFmtId="0" fontId="0" fillId="0" borderId="13" xfId="0" applyFont="1" applyFill="1" applyBorder="1"/>
    <xf numFmtId="0" fontId="0" fillId="0" borderId="27" xfId="0" applyFill="1" applyBorder="1" applyAlignment="1">
      <alignment vertical="top"/>
    </xf>
    <xf numFmtId="0" fontId="9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2" fontId="17" fillId="0" borderId="19" xfId="1" applyNumberFormat="1" applyFont="1" applyBorder="1" applyAlignment="1">
      <alignment horizontal="right" vertical="top"/>
    </xf>
    <xf numFmtId="0" fontId="20" fillId="0" borderId="0" xfId="0" applyFont="1"/>
    <xf numFmtId="0" fontId="0" fillId="0" borderId="25" xfId="0" applyFont="1" applyFill="1" applyBorder="1"/>
    <xf numFmtId="0" fontId="0" fillId="0" borderId="25" xfId="0" applyBorder="1" applyAlignment="1">
      <alignment horizontal="right"/>
    </xf>
    <xf numFmtId="0" fontId="7" fillId="0" borderId="0" xfId="1"/>
    <xf numFmtId="0" fontId="6" fillId="0" borderId="26" xfId="0" applyFont="1" applyBorder="1" applyAlignment="1">
      <alignment horizontal="center"/>
    </xf>
    <xf numFmtId="4" fontId="9" fillId="0" borderId="22" xfId="0" applyNumberFormat="1" applyFont="1" applyBorder="1"/>
    <xf numFmtId="0" fontId="5" fillId="0" borderId="26" xfId="0" applyFont="1" applyBorder="1" applyAlignment="1">
      <alignment horizontal="center"/>
    </xf>
    <xf numFmtId="4" fontId="5" fillId="0" borderId="31" xfId="0" applyNumberFormat="1" applyFont="1" applyBorder="1"/>
    <xf numFmtId="0" fontId="9" fillId="0" borderId="5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0" xfId="0" applyFont="1" applyFill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40" xfId="0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14" fontId="0" fillId="0" borderId="0" xfId="0" applyNumberFormat="1" applyBorder="1"/>
    <xf numFmtId="0" fontId="7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5" xfId="0" applyBorder="1" applyAlignment="1"/>
    <xf numFmtId="49" fontId="16" fillId="0" borderId="26" xfId="0" applyNumberFormat="1" applyFont="1" applyBorder="1" applyAlignment="1">
      <alignment vertical="top" wrapText="1"/>
    </xf>
    <xf numFmtId="49" fontId="16" fillId="0" borderId="53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4" fillId="0" borderId="59" xfId="0" applyNumberFormat="1" applyFont="1" applyBorder="1"/>
    <xf numFmtId="4" fontId="4" fillId="0" borderId="60" xfId="0" applyNumberFormat="1" applyFont="1" applyBorder="1"/>
    <xf numFmtId="4" fontId="0" fillId="0" borderId="50" xfId="0" applyNumberFormat="1" applyFill="1" applyBorder="1"/>
    <xf numFmtId="4" fontId="0" fillId="0" borderId="60" xfId="0" applyNumberFormat="1" applyBorder="1"/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0" borderId="49" xfId="0" applyFill="1" applyBorder="1" applyAlignment="1">
      <alignment horizontal="left"/>
    </xf>
    <xf numFmtId="0" fontId="0" fillId="0" borderId="53" xfId="0" applyBorder="1" applyAlignment="1">
      <alignment vertical="top"/>
    </xf>
    <xf numFmtId="0" fontId="8" fillId="0" borderId="26" xfId="1" applyFont="1" applyBorder="1" applyAlignment="1">
      <alignment horizontal="center"/>
    </xf>
    <xf numFmtId="17" fontId="0" fillId="0" borderId="26" xfId="0" applyNumberFormat="1" applyFill="1" applyBorder="1"/>
    <xf numFmtId="0" fontId="0" fillId="0" borderId="17" xfId="0" applyBorder="1" applyAlignment="1"/>
    <xf numFmtId="0" fontId="9" fillId="0" borderId="21" xfId="0" applyFont="1" applyBorder="1" applyAlignment="1">
      <alignment horizontal="center"/>
    </xf>
    <xf numFmtId="0" fontId="0" fillId="0" borderId="25" xfId="0" applyBorder="1" applyAlignment="1"/>
    <xf numFmtId="0" fontId="9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49" fontId="16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16" fillId="0" borderId="5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6" xfId="0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0" fillId="0" borderId="26" xfId="0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1" xfId="0" applyFill="1" applyBorder="1"/>
    <xf numFmtId="4" fontId="3" fillId="0" borderId="53" xfId="0" applyNumberFormat="1" applyFont="1" applyBorder="1"/>
    <xf numFmtId="0" fontId="0" fillId="0" borderId="25" xfId="0" applyFill="1" applyBorder="1" applyAlignment="1">
      <alignment horizontal="left"/>
    </xf>
    <xf numFmtId="4" fontId="0" fillId="0" borderId="62" xfId="0" applyNumberFormat="1" applyBorder="1"/>
    <xf numFmtId="14" fontId="0" fillId="0" borderId="25" xfId="0" applyNumberFormat="1" applyBorder="1"/>
    <xf numFmtId="0" fontId="0" fillId="0" borderId="5" xfId="0" applyBorder="1" applyAlignment="1">
      <alignment vertical="top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top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49" fontId="16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5" xfId="0" applyBorder="1" applyAlignment="1">
      <alignment horizontal="right" vertical="top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9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/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9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9" fillId="0" borderId="4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4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4" fontId="9" fillId="0" borderId="21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right"/>
    </xf>
    <xf numFmtId="0" fontId="8" fillId="0" borderId="10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32" xfId="0" applyNumberFormat="1" applyFont="1" applyBorder="1" applyAlignment="1">
      <alignment horizontal="center" vertical="center"/>
    </xf>
    <xf numFmtId="14" fontId="9" fillId="0" borderId="33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4" fontId="0" fillId="0" borderId="8" xfId="0" applyNumberForma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0" xfId="0" applyBorder="1" applyAlignment="1">
      <alignment vertical="top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35" xfId="0" applyNumberFormat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45" xfId="0" applyBorder="1" applyAlignment="1"/>
    <xf numFmtId="0" fontId="0" fillId="0" borderId="28" xfId="0" applyBorder="1" applyAlignment="1">
      <alignment horizontal="right" vertical="center"/>
    </xf>
    <xf numFmtId="0" fontId="7" fillId="0" borderId="53" xfId="1" applyFont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49" fontId="16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16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5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9" fillId="0" borderId="26" xfId="0" applyFont="1" applyBorder="1" applyAlignment="1"/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9" fillId="0" borderId="34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9" fillId="0" borderId="23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0" fillId="0" borderId="12" xfId="0" applyBorder="1"/>
    <xf numFmtId="0" fontId="9" fillId="0" borderId="58" xfId="0" applyFont="1" applyBorder="1" applyAlignment="1"/>
    <xf numFmtId="0" fontId="0" fillId="0" borderId="9" xfId="0" applyBorder="1"/>
    <xf numFmtId="0" fontId="0" fillId="0" borderId="56" xfId="0" applyBorder="1"/>
    <xf numFmtId="0" fontId="0" fillId="0" borderId="47" xfId="0" applyBorder="1"/>
    <xf numFmtId="0" fontId="0" fillId="0" borderId="30" xfId="0" applyBorder="1"/>
    <xf numFmtId="0" fontId="0" fillId="0" borderId="45" xfId="0" applyBorder="1"/>
    <xf numFmtId="0" fontId="0" fillId="0" borderId="13" xfId="0" applyBorder="1"/>
    <xf numFmtId="0" fontId="9" fillId="0" borderId="52" xfId="0" applyFont="1" applyBorder="1"/>
    <xf numFmtId="0" fontId="9" fillId="0" borderId="47" xfId="0" applyFont="1" applyBorder="1"/>
    <xf numFmtId="0" fontId="1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4" fontId="0" fillId="0" borderId="18" xfId="0" applyNumberFormat="1" applyBorder="1"/>
    <xf numFmtId="0" fontId="0" fillId="0" borderId="13" xfId="0" applyBorder="1" applyAlignment="1"/>
    <xf numFmtId="4" fontId="9" fillId="0" borderId="15" xfId="0" applyNumberFormat="1" applyFont="1" applyBorder="1"/>
    <xf numFmtId="0" fontId="9" fillId="0" borderId="36" xfId="0" applyFont="1" applyBorder="1" applyAlignment="1">
      <alignment horizontal="center"/>
    </xf>
    <xf numFmtId="1" fontId="1" fillId="0" borderId="42" xfId="0" applyNumberFormat="1" applyFont="1" applyBorder="1" applyAlignment="1">
      <alignment horizontal="right" vertical="center" wrapText="1"/>
    </xf>
    <xf numFmtId="1" fontId="1" fillId="0" borderId="52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 wrapText="1"/>
    </xf>
    <xf numFmtId="1" fontId="1" fillId="0" borderId="51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right" vertical="center"/>
    </xf>
    <xf numFmtId="1" fontId="1" fillId="0" borderId="5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1" fontId="1" fillId="0" borderId="5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1" fontId="1" fillId="0" borderId="54" xfId="0" applyNumberFormat="1" applyFont="1" applyBorder="1" applyAlignment="1">
      <alignment horizontal="right" vertical="center"/>
    </xf>
    <xf numFmtId="0" fontId="0" fillId="0" borderId="52" xfId="0" applyBorder="1"/>
    <xf numFmtId="0" fontId="0" fillId="0" borderId="2" xfId="0" applyBorder="1" applyAlignment="1">
      <alignment vertical="top" wrapText="1"/>
    </xf>
    <xf numFmtId="0" fontId="0" fillId="0" borderId="56" xfId="0" applyBorder="1"/>
    <xf numFmtId="0" fontId="0" fillId="0" borderId="47" xfId="0" applyBorder="1"/>
    <xf numFmtId="0" fontId="0" fillId="0" borderId="1" xfId="0" applyBorder="1" applyAlignment="1"/>
    <xf numFmtId="0" fontId="0" fillId="0" borderId="51" xfId="0" applyBorder="1" applyAlignment="1"/>
    <xf numFmtId="0" fontId="0" fillId="0" borderId="28" xfId="0" applyBorder="1" applyAlignment="1"/>
    <xf numFmtId="1" fontId="1" fillId="0" borderId="52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5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" xfId="0" applyBorder="1" applyAlignment="1"/>
    <xf numFmtId="4" fontId="0" fillId="0" borderId="45" xfId="0" applyNumberFormat="1" applyBorder="1"/>
    <xf numFmtId="4" fontId="0" fillId="0" borderId="9" xfId="0" applyNumberFormat="1" applyBorder="1"/>
    <xf numFmtId="4" fontId="9" fillId="0" borderId="41" xfId="0" applyNumberFormat="1" applyFont="1" applyBorder="1"/>
    <xf numFmtId="0" fontId="21" fillId="2" borderId="63" xfId="2"/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topLeftCell="V3" workbookViewId="0">
      <selection activeCell="AG36" sqref="AG36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1" customWidth="1"/>
    <col min="28" max="28" width="19.7109375" customWidth="1"/>
    <col min="29" max="29" width="16.5703125" customWidth="1"/>
  </cols>
  <sheetData>
    <row r="1" spans="1:32" hidden="1" x14ac:dyDescent="0.25">
      <c r="C1" s="66"/>
      <c r="N1" s="66"/>
      <c r="O1" s="8"/>
      <c r="Y1" s="8"/>
    </row>
    <row r="2" spans="1:32" hidden="1" x14ac:dyDescent="0.25"/>
    <row r="3" spans="1:32" x14ac:dyDescent="0.25">
      <c r="C3" s="20" t="s">
        <v>78</v>
      </c>
      <c r="D3" s="20"/>
      <c r="G3" s="16" t="s">
        <v>16</v>
      </c>
      <c r="N3" s="20" t="s">
        <v>78</v>
      </c>
      <c r="O3" s="20" t="s">
        <v>121</v>
      </c>
      <c r="P3" s="20"/>
      <c r="S3" s="16" t="s">
        <v>16</v>
      </c>
      <c r="V3" s="201"/>
      <c r="W3" s="201"/>
      <c r="X3" s="201"/>
      <c r="Y3" s="201" t="s">
        <v>293</v>
      </c>
      <c r="Z3" s="201"/>
      <c r="AA3" s="201"/>
      <c r="AB3" s="201"/>
      <c r="AC3" s="201" t="s">
        <v>16</v>
      </c>
    </row>
    <row r="4" spans="1:32" x14ac:dyDescent="0.25">
      <c r="C4" s="20"/>
      <c r="D4" s="20"/>
      <c r="G4" s="16"/>
      <c r="N4" s="20"/>
      <c r="O4" s="20"/>
      <c r="P4" s="20"/>
      <c r="S4" s="16"/>
      <c r="V4" s="201"/>
      <c r="W4" s="201"/>
      <c r="X4" s="201"/>
      <c r="Y4" s="201"/>
      <c r="Z4" s="201"/>
      <c r="AA4" s="201"/>
      <c r="AB4" s="201"/>
      <c r="AC4" s="201"/>
    </row>
    <row r="5" spans="1:32" ht="15.75" thickBot="1" x14ac:dyDescent="0.3">
      <c r="B5" s="407" t="s">
        <v>27</v>
      </c>
      <c r="C5" s="407"/>
      <c r="D5" s="407"/>
      <c r="E5" s="407"/>
      <c r="F5" s="407"/>
      <c r="G5" s="407"/>
      <c r="L5" s="407" t="s">
        <v>27</v>
      </c>
      <c r="M5" s="407"/>
      <c r="N5" s="407"/>
      <c r="O5" s="407"/>
      <c r="P5" s="407"/>
      <c r="Q5" s="407"/>
      <c r="R5" s="407"/>
      <c r="S5" s="407"/>
      <c r="V5" s="201"/>
      <c r="W5" s="464" t="s">
        <v>27</v>
      </c>
      <c r="X5" s="464"/>
      <c r="Y5" s="464"/>
      <c r="Z5" s="464"/>
      <c r="AA5" s="464"/>
      <c r="AB5" s="464"/>
      <c r="AC5" s="464"/>
    </row>
    <row r="6" spans="1:32" ht="39.75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353" t="s">
        <v>74</v>
      </c>
      <c r="N6" s="353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370" t="s">
        <v>1</v>
      </c>
      <c r="W6" s="465" t="s">
        <v>2</v>
      </c>
      <c r="X6" s="466" t="s">
        <v>74</v>
      </c>
      <c r="Y6" s="467" t="s">
        <v>3</v>
      </c>
      <c r="Z6" s="466" t="s">
        <v>218</v>
      </c>
      <c r="AA6" s="468" t="s">
        <v>15</v>
      </c>
      <c r="AB6" s="469" t="s">
        <v>219</v>
      </c>
      <c r="AC6" s="470" t="s">
        <v>220</v>
      </c>
    </row>
    <row r="7" spans="1:32" ht="30.75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8" t="s">
        <v>6</v>
      </c>
      <c r="L7" s="94"/>
      <c r="M7" s="94"/>
      <c r="N7" s="94"/>
      <c r="O7" s="94"/>
      <c r="P7" s="94" t="s">
        <v>7</v>
      </c>
      <c r="Q7" s="94" t="s">
        <v>14</v>
      </c>
      <c r="R7" s="94" t="s">
        <v>8</v>
      </c>
      <c r="S7" s="95" t="s">
        <v>10</v>
      </c>
      <c r="V7" s="365"/>
      <c r="W7" s="471"/>
      <c r="X7" s="472"/>
      <c r="Y7" s="473"/>
      <c r="Z7" s="472"/>
      <c r="AA7" s="474" t="s">
        <v>14</v>
      </c>
      <c r="AB7" s="475"/>
      <c r="AC7" s="476"/>
    </row>
    <row r="8" spans="1:32" x14ac:dyDescent="0.25">
      <c r="A8" s="202"/>
      <c r="B8" s="133"/>
      <c r="C8" s="94"/>
      <c r="D8" s="212"/>
      <c r="E8" s="133"/>
      <c r="F8" s="94"/>
      <c r="G8" s="95"/>
      <c r="K8" s="202"/>
      <c r="L8" s="133"/>
      <c r="M8" s="133"/>
      <c r="N8" s="94"/>
      <c r="O8" s="202"/>
      <c r="P8" s="212"/>
      <c r="Q8" s="133"/>
      <c r="R8" s="94"/>
      <c r="S8" s="95"/>
      <c r="V8" s="477">
        <v>1</v>
      </c>
      <c r="W8" s="478" t="s">
        <v>122</v>
      </c>
      <c r="X8" s="83" t="s">
        <v>143</v>
      </c>
      <c r="Y8" s="83" t="s">
        <v>124</v>
      </c>
      <c r="Z8" s="83" t="s">
        <v>154</v>
      </c>
      <c r="AA8" s="83" t="s">
        <v>159</v>
      </c>
      <c r="AB8" s="90" t="s">
        <v>221</v>
      </c>
      <c r="AC8" s="69">
        <v>136880.31</v>
      </c>
      <c r="AD8" s="197"/>
      <c r="AE8" s="53"/>
      <c r="AF8" s="268"/>
    </row>
    <row r="9" spans="1:32" ht="15.75" thickBot="1" x14ac:dyDescent="0.3">
      <c r="A9" s="202"/>
      <c r="B9" s="133"/>
      <c r="C9" s="94"/>
      <c r="D9" s="212"/>
      <c r="E9" s="133"/>
      <c r="F9" s="94"/>
      <c r="G9" s="95"/>
      <c r="K9" s="202"/>
      <c r="L9" s="133"/>
      <c r="M9" s="133"/>
      <c r="N9" s="94"/>
      <c r="O9" s="202"/>
      <c r="P9" s="212"/>
      <c r="Q9" s="133"/>
      <c r="R9" s="94"/>
      <c r="S9" s="95"/>
      <c r="V9" s="479"/>
      <c r="W9" s="480"/>
      <c r="X9" s="1" t="s">
        <v>155</v>
      </c>
      <c r="Y9" s="1"/>
      <c r="Z9" s="1"/>
      <c r="AA9" s="1"/>
      <c r="AB9" s="91"/>
      <c r="AC9" s="13"/>
      <c r="AD9" s="271"/>
      <c r="AE9" s="53"/>
      <c r="AF9" s="268"/>
    </row>
    <row r="10" spans="1:32" ht="15.75" hidden="1" thickBot="1" x14ac:dyDescent="0.3">
      <c r="A10" s="202"/>
      <c r="B10" s="133"/>
      <c r="C10" s="94"/>
      <c r="D10" s="212"/>
      <c r="E10" s="133"/>
      <c r="F10" s="94"/>
      <c r="G10" s="95"/>
      <c r="K10" s="202"/>
      <c r="L10" s="133"/>
      <c r="M10" s="133"/>
      <c r="N10" s="94"/>
      <c r="O10" s="202"/>
      <c r="P10" s="212"/>
      <c r="Q10" s="133"/>
      <c r="R10" s="94"/>
      <c r="S10" s="95"/>
      <c r="V10" s="481"/>
      <c r="W10" s="480"/>
      <c r="X10" s="1"/>
      <c r="Y10" s="1"/>
      <c r="Z10" s="1"/>
      <c r="AA10" s="1"/>
      <c r="AB10" s="91"/>
      <c r="AC10" s="13"/>
    </row>
    <row r="11" spans="1:32" ht="15.75" hidden="1" thickBot="1" x14ac:dyDescent="0.3">
      <c r="A11" s="202"/>
      <c r="B11" s="133"/>
      <c r="C11" s="94"/>
      <c r="D11" s="212"/>
      <c r="E11" s="133"/>
      <c r="F11" s="94"/>
      <c r="G11" s="95"/>
      <c r="K11" s="202"/>
      <c r="L11" s="133"/>
      <c r="M11" s="133"/>
      <c r="N11" s="94"/>
      <c r="O11" s="202"/>
      <c r="P11" s="212"/>
      <c r="Q11" s="133"/>
      <c r="R11" s="94"/>
      <c r="S11" s="95"/>
      <c r="V11" s="482"/>
      <c r="W11" s="483"/>
      <c r="X11" s="36"/>
      <c r="Y11" s="36"/>
      <c r="Z11" s="36"/>
      <c r="AA11" s="36"/>
      <c r="AB11" s="63"/>
      <c r="AC11" s="68"/>
    </row>
    <row r="12" spans="1:32" ht="15.75" hidden="1" thickBot="1" x14ac:dyDescent="0.3">
      <c r="A12" s="202"/>
      <c r="B12" s="133"/>
      <c r="C12" s="94"/>
      <c r="D12" s="212"/>
      <c r="E12" s="133"/>
      <c r="F12" s="94"/>
      <c r="G12" s="95"/>
      <c r="K12" s="202"/>
      <c r="L12" s="133"/>
      <c r="M12" s="133"/>
      <c r="N12" s="94"/>
      <c r="O12" s="202"/>
      <c r="P12" s="212"/>
      <c r="Q12" s="133"/>
      <c r="R12" s="94"/>
      <c r="S12" s="95"/>
      <c r="V12" s="484">
        <v>2</v>
      </c>
      <c r="W12" s="484" t="s">
        <v>122</v>
      </c>
      <c r="X12" s="82"/>
      <c r="Y12" s="82"/>
      <c r="Z12" s="82"/>
      <c r="AA12" s="82"/>
      <c r="AB12" s="150"/>
      <c r="AC12" s="209"/>
    </row>
    <row r="13" spans="1:32" ht="15.75" hidden="1" thickBot="1" x14ac:dyDescent="0.3">
      <c r="A13" s="202"/>
      <c r="B13" s="133"/>
      <c r="C13" s="94"/>
      <c r="D13" s="212"/>
      <c r="E13" s="133"/>
      <c r="F13" s="94"/>
      <c r="G13" s="95"/>
      <c r="K13" s="202"/>
      <c r="L13" s="133"/>
      <c r="M13" s="133"/>
      <c r="N13" s="94"/>
      <c r="O13" s="202"/>
      <c r="P13" s="212"/>
      <c r="Q13" s="133"/>
      <c r="R13" s="94"/>
      <c r="S13" s="95"/>
      <c r="V13" s="480"/>
      <c r="W13" s="480"/>
      <c r="X13" s="1"/>
      <c r="Y13" s="1"/>
      <c r="Z13" s="1"/>
      <c r="AA13" s="1"/>
      <c r="AB13" s="91"/>
      <c r="AC13" s="97"/>
    </row>
    <row r="14" spans="1:32" ht="15.75" hidden="1" thickBot="1" x14ac:dyDescent="0.3">
      <c r="A14" s="202"/>
      <c r="B14" s="133"/>
      <c r="C14" s="94"/>
      <c r="D14" s="212"/>
      <c r="E14" s="133"/>
      <c r="F14" s="94"/>
      <c r="G14" s="95"/>
      <c r="K14" s="202"/>
      <c r="L14" s="133"/>
      <c r="M14" s="133"/>
      <c r="N14" s="94"/>
      <c r="O14" s="202"/>
      <c r="P14" s="212"/>
      <c r="Q14" s="133"/>
      <c r="R14" s="94"/>
      <c r="S14" s="95"/>
      <c r="V14" s="480"/>
      <c r="W14" s="480"/>
      <c r="X14" s="1"/>
      <c r="Y14" s="1"/>
      <c r="Z14" s="1"/>
      <c r="AA14" s="1"/>
      <c r="AB14" s="91"/>
      <c r="AC14" s="97"/>
    </row>
    <row r="15" spans="1:32" ht="15.75" hidden="1" thickBot="1" x14ac:dyDescent="0.3">
      <c r="A15" s="202"/>
      <c r="B15" s="133"/>
      <c r="C15" s="94"/>
      <c r="D15" s="212"/>
      <c r="E15" s="133"/>
      <c r="F15" s="94"/>
      <c r="G15" s="95"/>
      <c r="K15" s="202"/>
      <c r="L15" s="133"/>
      <c r="M15" s="133"/>
      <c r="N15" s="94"/>
      <c r="O15" s="202"/>
      <c r="P15" s="212"/>
      <c r="Q15" s="133"/>
      <c r="R15" s="94"/>
      <c r="S15" s="95"/>
      <c r="V15" s="480"/>
      <c r="W15" s="480"/>
      <c r="X15" s="1"/>
      <c r="Y15" s="1"/>
      <c r="Z15" s="1"/>
      <c r="AA15" s="1"/>
      <c r="AB15" s="91"/>
      <c r="AC15" s="97"/>
    </row>
    <row r="16" spans="1:32" ht="15.75" hidden="1" thickBot="1" x14ac:dyDescent="0.3">
      <c r="A16" s="202"/>
      <c r="B16" s="133"/>
      <c r="C16" s="94"/>
      <c r="D16" s="212"/>
      <c r="E16" s="133"/>
      <c r="F16" s="94"/>
      <c r="G16" s="95"/>
      <c r="K16" s="202"/>
      <c r="L16" s="133"/>
      <c r="M16" s="133"/>
      <c r="N16" s="94"/>
      <c r="O16" s="202"/>
      <c r="P16" s="212"/>
      <c r="Q16" s="133"/>
      <c r="R16" s="94"/>
      <c r="S16" s="95"/>
      <c r="V16" s="480">
        <v>3</v>
      </c>
      <c r="W16" s="480" t="s">
        <v>122</v>
      </c>
      <c r="X16" s="1"/>
      <c r="Y16" s="1"/>
      <c r="Z16" s="1"/>
      <c r="AA16" s="1"/>
      <c r="AB16" s="91"/>
      <c r="AC16" s="97"/>
    </row>
    <row r="17" spans="1:32" ht="15.75" hidden="1" thickBot="1" x14ac:dyDescent="0.3">
      <c r="A17" s="202"/>
      <c r="B17" s="133"/>
      <c r="C17" s="94"/>
      <c r="D17" s="212"/>
      <c r="E17" s="133"/>
      <c r="F17" s="94"/>
      <c r="G17" s="95"/>
      <c r="K17" s="202"/>
      <c r="L17" s="133"/>
      <c r="M17" s="133"/>
      <c r="N17" s="94"/>
      <c r="O17" s="202"/>
      <c r="P17" s="212"/>
      <c r="Q17" s="133"/>
      <c r="R17" s="94"/>
      <c r="S17" s="95"/>
      <c r="V17" s="485"/>
      <c r="W17" s="485"/>
      <c r="X17" s="7"/>
      <c r="Y17" s="7"/>
      <c r="Z17" s="7"/>
      <c r="AA17" s="7"/>
      <c r="AB17" s="119"/>
      <c r="AC17" s="196"/>
    </row>
    <row r="18" spans="1:32" x14ac:dyDescent="0.25">
      <c r="A18" s="202"/>
      <c r="B18" s="133"/>
      <c r="C18" s="94"/>
      <c r="D18" s="212"/>
      <c r="E18" s="133"/>
      <c r="F18" s="94"/>
      <c r="G18" s="95"/>
      <c r="K18" s="202"/>
      <c r="L18" s="133"/>
      <c r="M18" s="133"/>
      <c r="N18" s="94"/>
      <c r="O18" s="202"/>
      <c r="P18" s="212"/>
      <c r="Q18" s="133"/>
      <c r="R18" s="94"/>
      <c r="S18" s="95"/>
      <c r="V18" s="486">
        <v>2</v>
      </c>
      <c r="W18" s="478" t="s">
        <v>122</v>
      </c>
      <c r="X18" s="83" t="s">
        <v>143</v>
      </c>
      <c r="Y18" s="83" t="s">
        <v>178</v>
      </c>
      <c r="Z18" s="83" t="s">
        <v>222</v>
      </c>
      <c r="AA18" s="83" t="s">
        <v>159</v>
      </c>
      <c r="AB18" s="90" t="s">
        <v>223</v>
      </c>
      <c r="AC18" s="69">
        <v>46067.48</v>
      </c>
    </row>
    <row r="19" spans="1:32" ht="15.75" thickBot="1" x14ac:dyDescent="0.3">
      <c r="A19" s="202"/>
      <c r="B19" s="133"/>
      <c r="C19" s="94"/>
      <c r="D19" s="212"/>
      <c r="E19" s="133"/>
      <c r="F19" s="94"/>
      <c r="G19" s="95"/>
      <c r="K19" s="202"/>
      <c r="L19" s="133"/>
      <c r="M19" s="133"/>
      <c r="N19" s="94"/>
      <c r="O19" s="202"/>
      <c r="P19" s="212"/>
      <c r="Q19" s="133"/>
      <c r="R19" s="94"/>
      <c r="S19" s="95"/>
      <c r="V19" s="487"/>
      <c r="W19" s="483"/>
      <c r="X19" s="36" t="s">
        <v>224</v>
      </c>
      <c r="Y19" s="36"/>
      <c r="Z19" s="36"/>
      <c r="AA19" s="36"/>
      <c r="AB19" s="63"/>
      <c r="AC19" s="68"/>
    </row>
    <row r="20" spans="1:32" ht="15.75" hidden="1" thickBot="1" x14ac:dyDescent="0.3">
      <c r="A20" s="202"/>
      <c r="B20" s="133"/>
      <c r="C20" s="94"/>
      <c r="D20" s="212"/>
      <c r="E20" s="133"/>
      <c r="F20" s="94"/>
      <c r="G20" s="95"/>
      <c r="K20" s="202"/>
      <c r="L20" s="133"/>
      <c r="M20" s="133"/>
      <c r="N20" s="94"/>
      <c r="O20" s="202"/>
      <c r="P20" s="212"/>
      <c r="Q20" s="133"/>
      <c r="R20" s="94"/>
      <c r="S20" s="95"/>
      <c r="V20" s="484">
        <v>2</v>
      </c>
      <c r="W20" s="484"/>
      <c r="X20" s="484"/>
      <c r="Y20" s="82"/>
      <c r="Z20" s="82"/>
      <c r="AA20" s="82"/>
      <c r="AB20" s="82"/>
      <c r="AC20" s="209"/>
    </row>
    <row r="21" spans="1:32" ht="15.75" hidden="1" thickBot="1" x14ac:dyDescent="0.3">
      <c r="A21" s="115">
        <v>2</v>
      </c>
      <c r="B21" s="89" t="s">
        <v>41</v>
      </c>
      <c r="C21" s="25" t="s">
        <v>40</v>
      </c>
      <c r="D21" s="112" t="s">
        <v>37</v>
      </c>
      <c r="E21" s="111" t="s">
        <v>11</v>
      </c>
      <c r="F21" s="90" t="s">
        <v>49</v>
      </c>
      <c r="G21" s="69">
        <v>7988.32</v>
      </c>
      <c r="K21" s="116"/>
      <c r="L21" s="145"/>
      <c r="M21" s="145"/>
      <c r="N21" s="9"/>
      <c r="O21" s="8"/>
      <c r="P21" s="149"/>
      <c r="Q21" s="103"/>
      <c r="R21" s="150"/>
      <c r="S21" s="151"/>
      <c r="V21" s="485"/>
      <c r="W21" s="485"/>
      <c r="X21" s="485"/>
      <c r="Y21" s="7"/>
      <c r="Z21" s="7"/>
      <c r="AA21" s="7"/>
      <c r="AB21" s="7"/>
      <c r="AC21" s="196"/>
    </row>
    <row r="22" spans="1:32" ht="15.75" customHeight="1" thickBot="1" x14ac:dyDescent="0.3">
      <c r="A22" s="437" t="s">
        <v>22</v>
      </c>
      <c r="B22" s="438"/>
      <c r="C22" s="438"/>
      <c r="D22" s="438"/>
      <c r="E22" s="438"/>
      <c r="F22" s="439"/>
      <c r="G22" s="19">
        <f>SUM(G21:G21)</f>
        <v>7988.32</v>
      </c>
      <c r="K22" s="408" t="s">
        <v>22</v>
      </c>
      <c r="L22" s="409"/>
      <c r="M22" s="409"/>
      <c r="N22" s="409"/>
      <c r="O22" s="409"/>
      <c r="P22" s="409"/>
      <c r="Q22" s="409"/>
      <c r="R22" s="410"/>
      <c r="S22" s="104">
        <f>SUM(S21:S21)</f>
        <v>0</v>
      </c>
      <c r="V22" s="359" t="s">
        <v>22</v>
      </c>
      <c r="W22" s="360"/>
      <c r="X22" s="360"/>
      <c r="Y22" s="360"/>
      <c r="Z22" s="360"/>
      <c r="AA22" s="360"/>
      <c r="AB22" s="361"/>
      <c r="AC22" s="19">
        <f>SUM(AC8:AC19)</f>
        <v>182947.79</v>
      </c>
    </row>
    <row r="23" spans="1:32" ht="15" customHeight="1" thickBot="1" x14ac:dyDescent="0.3">
      <c r="A23" s="32">
        <v>1</v>
      </c>
      <c r="B23" s="75" t="s">
        <v>41</v>
      </c>
      <c r="C23" s="52" t="s">
        <v>20</v>
      </c>
      <c r="D23" s="46" t="s">
        <v>53</v>
      </c>
      <c r="E23" s="25" t="s">
        <v>9</v>
      </c>
      <c r="F23" s="48" t="s">
        <v>55</v>
      </c>
      <c r="G23" s="100">
        <v>10054.86</v>
      </c>
      <c r="K23" s="7">
        <v>1</v>
      </c>
      <c r="L23" s="488" t="s">
        <v>72</v>
      </c>
      <c r="M23" s="75"/>
      <c r="N23" s="52"/>
      <c r="O23" s="147"/>
      <c r="P23" s="27"/>
      <c r="Q23" s="25"/>
      <c r="R23" s="142"/>
      <c r="S23" s="100"/>
      <c r="V23" s="489">
        <v>1</v>
      </c>
      <c r="W23" s="366" t="s">
        <v>72</v>
      </c>
      <c r="X23" s="82" t="s">
        <v>143</v>
      </c>
      <c r="Y23" s="366" t="s">
        <v>124</v>
      </c>
      <c r="Z23" s="82" t="s">
        <v>144</v>
      </c>
      <c r="AA23" s="82" t="s">
        <v>11</v>
      </c>
      <c r="AB23" s="150" t="s">
        <v>225</v>
      </c>
      <c r="AC23" s="209">
        <v>11770.67</v>
      </c>
    </row>
    <row r="24" spans="1:32" ht="15" customHeight="1" thickBot="1" x14ac:dyDescent="0.3">
      <c r="A24" s="14"/>
      <c r="B24" s="125"/>
      <c r="C24" s="57"/>
      <c r="D24" s="42"/>
      <c r="E24" s="9"/>
      <c r="F24" s="50"/>
      <c r="G24" s="99"/>
      <c r="K24" s="8"/>
      <c r="L24" s="488"/>
      <c r="M24" s="75"/>
      <c r="N24" s="147"/>
      <c r="O24" s="147"/>
      <c r="P24" s="27"/>
      <c r="Q24" s="25"/>
      <c r="R24" s="142"/>
      <c r="S24" s="235"/>
      <c r="V24" s="490"/>
      <c r="W24" s="367"/>
      <c r="X24" s="1" t="s">
        <v>145</v>
      </c>
      <c r="Y24" s="367"/>
      <c r="Z24" s="1"/>
      <c r="AA24" s="1" t="s">
        <v>11</v>
      </c>
      <c r="AB24" s="91" t="s">
        <v>226</v>
      </c>
      <c r="AC24" s="97">
        <v>40006.47</v>
      </c>
    </row>
    <row r="25" spans="1:32" ht="15" customHeight="1" thickBot="1" x14ac:dyDescent="0.3">
      <c r="A25" s="14"/>
      <c r="B25" s="125"/>
      <c r="C25" s="57"/>
      <c r="D25" s="42"/>
      <c r="E25" s="9"/>
      <c r="F25" s="50"/>
      <c r="G25" s="99"/>
      <c r="K25" s="8"/>
      <c r="L25" s="488"/>
      <c r="M25" s="75"/>
      <c r="N25" s="147"/>
      <c r="O25" s="147"/>
      <c r="P25" s="27"/>
      <c r="Q25" s="25"/>
      <c r="R25" s="142"/>
      <c r="S25" s="235"/>
      <c r="V25" s="490"/>
      <c r="W25" s="367"/>
      <c r="X25" s="1"/>
      <c r="Y25" s="367"/>
      <c r="Z25" s="1"/>
      <c r="AA25" s="1" t="s">
        <v>11</v>
      </c>
      <c r="AB25" s="91" t="s">
        <v>227</v>
      </c>
      <c r="AC25" s="97">
        <v>36183.120000000003</v>
      </c>
      <c r="AF25" s="255"/>
    </row>
    <row r="26" spans="1:32" ht="15" customHeight="1" x14ac:dyDescent="0.25">
      <c r="A26" s="14"/>
      <c r="B26" s="125"/>
      <c r="C26" s="57"/>
      <c r="D26" s="42"/>
      <c r="E26" s="9"/>
      <c r="F26" s="50"/>
      <c r="G26" s="99"/>
      <c r="K26" s="8"/>
      <c r="L26" s="488"/>
      <c r="M26" s="75"/>
      <c r="N26" s="147"/>
      <c r="O26" s="147"/>
      <c r="P26" s="27"/>
      <c r="Q26" s="25"/>
      <c r="R26" s="142"/>
      <c r="S26" s="235"/>
      <c r="V26" s="491"/>
      <c r="W26" s="432"/>
      <c r="X26" s="1"/>
      <c r="Y26" s="432"/>
      <c r="Z26" s="1"/>
      <c r="AA26" s="1" t="s">
        <v>11</v>
      </c>
      <c r="AB26" s="91" t="s">
        <v>221</v>
      </c>
      <c r="AC26" s="97">
        <v>44247.63</v>
      </c>
    </row>
    <row r="27" spans="1:32" ht="15" hidden="1" customHeight="1" x14ac:dyDescent="0.25">
      <c r="A27" s="14"/>
      <c r="B27" s="125"/>
      <c r="C27" s="57"/>
      <c r="D27" s="42"/>
      <c r="E27" s="9"/>
      <c r="F27" s="50"/>
      <c r="G27" s="99"/>
      <c r="K27" s="8"/>
      <c r="L27" s="488"/>
      <c r="M27" s="75"/>
      <c r="N27" s="147"/>
      <c r="O27" s="147"/>
      <c r="P27" s="27"/>
      <c r="Q27" s="25"/>
      <c r="R27" s="142"/>
      <c r="S27" s="235"/>
      <c r="V27" s="1"/>
      <c r="W27" s="247"/>
      <c r="X27" s="1"/>
      <c r="Y27" s="1"/>
      <c r="Z27" s="1"/>
      <c r="AA27" s="1"/>
      <c r="AB27" s="91"/>
      <c r="AC27" s="97"/>
    </row>
    <row r="28" spans="1:32" ht="17.25" hidden="1" customHeight="1" x14ac:dyDescent="0.25">
      <c r="A28" s="14"/>
      <c r="B28" s="125" t="s">
        <v>54</v>
      </c>
      <c r="C28" s="57"/>
      <c r="D28" s="42"/>
      <c r="E28" s="1" t="s">
        <v>9</v>
      </c>
      <c r="F28" s="50" t="s">
        <v>56</v>
      </c>
      <c r="G28" s="99">
        <v>21785.200000000001</v>
      </c>
      <c r="K28" s="396">
        <v>2</v>
      </c>
      <c r="L28" s="488" t="s">
        <v>72</v>
      </c>
      <c r="M28" s="75"/>
      <c r="N28" s="147"/>
      <c r="O28" s="173"/>
      <c r="P28" s="46"/>
      <c r="Q28" s="83"/>
      <c r="R28" s="49"/>
      <c r="S28" s="69"/>
      <c r="V28" s="1"/>
      <c r="W28" s="247"/>
      <c r="X28" s="1"/>
      <c r="Y28" s="1"/>
      <c r="Z28" s="1"/>
      <c r="AA28" s="1"/>
      <c r="AB28" s="91"/>
      <c r="AC28" s="97"/>
    </row>
    <row r="29" spans="1:32" ht="17.25" customHeight="1" x14ac:dyDescent="0.25">
      <c r="A29" s="14"/>
      <c r="B29" s="125"/>
      <c r="C29" s="57"/>
      <c r="D29" s="42"/>
      <c r="E29" s="1"/>
      <c r="F29" s="50"/>
      <c r="G29" s="99"/>
      <c r="K29" s="397"/>
      <c r="L29" s="492"/>
      <c r="M29" s="148"/>
      <c r="N29" s="130"/>
      <c r="O29" s="143"/>
      <c r="P29" s="42"/>
      <c r="Q29" s="9"/>
      <c r="R29" s="101"/>
      <c r="S29" s="151"/>
      <c r="V29" s="1">
        <v>2</v>
      </c>
      <c r="W29" s="493" t="s">
        <v>72</v>
      </c>
      <c r="X29" s="1" t="s">
        <v>143</v>
      </c>
      <c r="Y29" s="1" t="s">
        <v>77</v>
      </c>
      <c r="Z29" s="1" t="s">
        <v>228</v>
      </c>
      <c r="AA29" s="1" t="s">
        <v>11</v>
      </c>
      <c r="AB29" s="91" t="s">
        <v>229</v>
      </c>
      <c r="AC29" s="97">
        <v>25339.94</v>
      </c>
    </row>
    <row r="30" spans="1:32" ht="17.25" customHeight="1" x14ac:dyDescent="0.25">
      <c r="A30" s="14"/>
      <c r="B30" s="125"/>
      <c r="C30" s="57"/>
      <c r="D30" s="42"/>
      <c r="E30" s="1"/>
      <c r="F30" s="50"/>
      <c r="G30" s="99"/>
      <c r="K30" s="397"/>
      <c r="L30" s="492"/>
      <c r="M30" s="148"/>
      <c r="N30" s="130"/>
      <c r="O30" s="143"/>
      <c r="P30" s="42"/>
      <c r="Q30" s="9"/>
      <c r="R30" s="101"/>
      <c r="S30" s="151"/>
      <c r="V30" s="1"/>
      <c r="W30" s="432"/>
      <c r="X30" s="1" t="s">
        <v>230</v>
      </c>
      <c r="Y30" s="1"/>
      <c r="Z30" s="1"/>
      <c r="AA30" s="1" t="s">
        <v>11</v>
      </c>
      <c r="AB30" s="91" t="s">
        <v>231</v>
      </c>
      <c r="AC30" s="97">
        <v>12529.17</v>
      </c>
    </row>
    <row r="31" spans="1:32" ht="17.25" customHeight="1" x14ac:dyDescent="0.25">
      <c r="A31" s="14"/>
      <c r="B31" s="125"/>
      <c r="C31" s="57"/>
      <c r="D31" s="42"/>
      <c r="E31" s="1"/>
      <c r="F31" s="50"/>
      <c r="G31" s="99"/>
      <c r="K31" s="397"/>
      <c r="L31" s="492"/>
      <c r="M31" s="148"/>
      <c r="N31" s="130"/>
      <c r="O31" s="143"/>
      <c r="P31" s="42"/>
      <c r="Q31" s="9"/>
      <c r="R31" s="101"/>
      <c r="S31" s="151"/>
      <c r="V31" s="1">
        <v>3</v>
      </c>
      <c r="W31" s="493" t="s">
        <v>72</v>
      </c>
      <c r="X31" s="1" t="s">
        <v>143</v>
      </c>
      <c r="Y31" s="493" t="s">
        <v>100</v>
      </c>
      <c r="Z31" s="493" t="s">
        <v>232</v>
      </c>
      <c r="AA31" s="494" t="s">
        <v>11</v>
      </c>
      <c r="AB31" s="495" t="s">
        <v>233</v>
      </c>
      <c r="AC31" s="496">
        <v>36526.32</v>
      </c>
    </row>
    <row r="32" spans="1:32" ht="17.25" customHeight="1" x14ac:dyDescent="0.25">
      <c r="A32" s="14"/>
      <c r="B32" s="125"/>
      <c r="C32" s="57"/>
      <c r="D32" s="42"/>
      <c r="E32" s="1"/>
      <c r="F32" s="50"/>
      <c r="G32" s="99"/>
      <c r="K32" s="397"/>
      <c r="L32" s="492"/>
      <c r="M32" s="148"/>
      <c r="N32" s="130"/>
      <c r="O32" s="143"/>
      <c r="P32" s="42"/>
      <c r="Q32" s="9"/>
      <c r="R32" s="101"/>
      <c r="S32" s="151"/>
      <c r="V32" s="1"/>
      <c r="W32" s="432"/>
      <c r="X32" s="1" t="s">
        <v>234</v>
      </c>
      <c r="Y32" s="432"/>
      <c r="Z32" s="432"/>
      <c r="AA32" s="494"/>
      <c r="AB32" s="358"/>
      <c r="AC32" s="432"/>
    </row>
    <row r="33" spans="1:38" ht="15.75" customHeight="1" x14ac:dyDescent="0.25">
      <c r="A33" s="14"/>
      <c r="B33" s="125"/>
      <c r="C33" s="130"/>
      <c r="D33" s="42"/>
      <c r="E33" s="7"/>
      <c r="F33" s="50"/>
      <c r="G33" s="99"/>
      <c r="K33" s="397"/>
      <c r="L33" s="125"/>
      <c r="M33" s="211"/>
      <c r="N33" s="130"/>
      <c r="O33" s="143"/>
      <c r="P33" s="42"/>
      <c r="Q33" s="7"/>
      <c r="R33" s="50"/>
      <c r="S33" s="206"/>
      <c r="V33" s="1">
        <v>4</v>
      </c>
      <c r="W33" s="480" t="s">
        <v>72</v>
      </c>
      <c r="X33" s="1" t="s">
        <v>196</v>
      </c>
      <c r="Y33" s="493" t="s">
        <v>40</v>
      </c>
      <c r="Z33" s="1" t="s">
        <v>197</v>
      </c>
      <c r="AA33" s="1" t="s">
        <v>11</v>
      </c>
      <c r="AB33" s="91" t="s">
        <v>235</v>
      </c>
      <c r="AC33" s="97">
        <v>7671.91</v>
      </c>
    </row>
    <row r="34" spans="1:38" ht="15.75" customHeight="1" x14ac:dyDescent="0.25">
      <c r="A34" s="14"/>
      <c r="B34" s="125"/>
      <c r="C34" s="130"/>
      <c r="D34" s="42"/>
      <c r="E34" s="7"/>
      <c r="F34" s="50"/>
      <c r="G34" s="99"/>
      <c r="K34" s="397"/>
      <c r="L34" s="125"/>
      <c r="M34" s="211"/>
      <c r="N34" s="130"/>
      <c r="O34" s="143"/>
      <c r="P34" s="42"/>
      <c r="Q34" s="7"/>
      <c r="R34" s="50"/>
      <c r="S34" s="206"/>
      <c r="V34" s="1"/>
      <c r="W34" s="480"/>
      <c r="X34" s="1" t="s">
        <v>198</v>
      </c>
      <c r="Y34" s="367"/>
      <c r="Z34" s="1"/>
      <c r="AA34" s="1" t="s">
        <v>11</v>
      </c>
      <c r="AB34" s="91" t="s">
        <v>236</v>
      </c>
      <c r="AC34" s="97">
        <v>13419.01</v>
      </c>
    </row>
    <row r="35" spans="1:38" ht="15.75" customHeight="1" x14ac:dyDescent="0.25">
      <c r="A35" s="14"/>
      <c r="B35" s="125"/>
      <c r="C35" s="130"/>
      <c r="D35" s="42"/>
      <c r="E35" s="7"/>
      <c r="F35" s="50"/>
      <c r="G35" s="99"/>
      <c r="K35" s="397"/>
      <c r="L35" s="125"/>
      <c r="M35" s="211"/>
      <c r="N35" s="130"/>
      <c r="O35" s="143"/>
      <c r="P35" s="42"/>
      <c r="Q35" s="7"/>
      <c r="R35" s="50"/>
      <c r="S35" s="206"/>
      <c r="V35" s="1"/>
      <c r="W35" s="480"/>
      <c r="X35" s="1"/>
      <c r="Y35" s="367"/>
      <c r="Z35" s="1"/>
      <c r="AA35" s="1" t="s">
        <v>11</v>
      </c>
      <c r="AB35" s="91" t="s">
        <v>237</v>
      </c>
      <c r="AC35" s="97">
        <v>9078.6200000000008</v>
      </c>
    </row>
    <row r="36" spans="1:38" ht="15.75" thickBot="1" x14ac:dyDescent="0.3">
      <c r="A36" s="14"/>
      <c r="B36" s="125"/>
      <c r="C36" s="130"/>
      <c r="D36" s="42"/>
      <c r="E36" s="7"/>
      <c r="F36" s="50"/>
      <c r="G36" s="99"/>
      <c r="K36" s="397"/>
      <c r="L36" s="125"/>
      <c r="M36" s="211"/>
      <c r="N36" s="130"/>
      <c r="O36" s="143"/>
      <c r="P36" s="42"/>
      <c r="Q36" s="7"/>
      <c r="R36" s="50"/>
      <c r="S36" s="206"/>
      <c r="V36" s="1"/>
      <c r="W36" s="480"/>
      <c r="X36" s="1"/>
      <c r="Y36" s="432"/>
      <c r="Z36" s="1"/>
      <c r="AA36" s="1" t="s">
        <v>11</v>
      </c>
      <c r="AB36" s="91" t="s">
        <v>238</v>
      </c>
      <c r="AC36" s="97">
        <v>26301.58</v>
      </c>
    </row>
    <row r="37" spans="1:38" ht="15.75" hidden="1" thickBot="1" x14ac:dyDescent="0.3">
      <c r="A37" s="14"/>
      <c r="B37" s="43"/>
      <c r="C37" s="130"/>
      <c r="D37" s="74"/>
      <c r="E37" s="7" t="s">
        <v>11</v>
      </c>
      <c r="F37" s="50" t="s">
        <v>57</v>
      </c>
      <c r="G37" s="99">
        <v>12093.04</v>
      </c>
      <c r="K37" s="398"/>
      <c r="L37" s="174"/>
      <c r="M37" s="175"/>
      <c r="N37" s="176"/>
      <c r="O37" s="177"/>
      <c r="P37" s="170"/>
      <c r="Q37" s="36"/>
      <c r="R37" s="162"/>
      <c r="S37" s="140"/>
      <c r="V37" s="7">
        <v>3</v>
      </c>
      <c r="W37" s="7"/>
      <c r="X37" s="7"/>
      <c r="Y37" s="7"/>
      <c r="Z37" s="7"/>
      <c r="AA37" s="7"/>
      <c r="AB37" s="7"/>
      <c r="AC37" s="196"/>
    </row>
    <row r="38" spans="1:38" ht="15.75" customHeight="1" thickBot="1" x14ac:dyDescent="0.3">
      <c r="A38" s="434" t="s">
        <v>13</v>
      </c>
      <c r="B38" s="435"/>
      <c r="C38" s="435"/>
      <c r="D38" s="435"/>
      <c r="E38" s="435"/>
      <c r="F38" s="436"/>
      <c r="G38" s="72">
        <f>SUM(G23:G37)</f>
        <v>43933.100000000006</v>
      </c>
      <c r="K38" s="393" t="s">
        <v>13</v>
      </c>
      <c r="L38" s="394"/>
      <c r="M38" s="394"/>
      <c r="N38" s="394"/>
      <c r="O38" s="394"/>
      <c r="P38" s="394"/>
      <c r="Q38" s="394"/>
      <c r="R38" s="395"/>
      <c r="S38" s="72">
        <f>SUM(S23:S37)</f>
        <v>0</v>
      </c>
      <c r="V38" s="359" t="s">
        <v>13</v>
      </c>
      <c r="W38" s="360"/>
      <c r="X38" s="360"/>
      <c r="Y38" s="360"/>
      <c r="Z38" s="360"/>
      <c r="AA38" s="360"/>
      <c r="AB38" s="361"/>
      <c r="AC38" s="497">
        <f>SUM(AC23:AC37)</f>
        <v>263074.44000000006</v>
      </c>
      <c r="AD38" s="8"/>
      <c r="AE38" s="8"/>
      <c r="AF38" s="8"/>
    </row>
    <row r="39" spans="1:38" ht="15.75" customHeight="1" thickBot="1" x14ac:dyDescent="0.3">
      <c r="A39" s="340"/>
      <c r="B39" s="341"/>
      <c r="C39" s="341"/>
      <c r="D39" s="341"/>
      <c r="E39" s="341"/>
      <c r="F39" s="341"/>
      <c r="G39" s="72"/>
      <c r="K39" s="342"/>
      <c r="L39" s="343"/>
      <c r="M39" s="343"/>
      <c r="N39" s="343"/>
      <c r="O39" s="343"/>
      <c r="P39" s="343"/>
      <c r="Q39" s="343"/>
      <c r="R39" s="343"/>
      <c r="S39" s="72"/>
      <c r="V39" s="484">
        <v>1</v>
      </c>
      <c r="W39" s="484" t="s">
        <v>107</v>
      </c>
      <c r="X39" s="82" t="s">
        <v>151</v>
      </c>
      <c r="Y39" s="82" t="s">
        <v>40</v>
      </c>
      <c r="Z39" s="82" t="s">
        <v>153</v>
      </c>
      <c r="AA39" s="82" t="s">
        <v>11</v>
      </c>
      <c r="AB39" s="150" t="s">
        <v>239</v>
      </c>
      <c r="AC39" s="209">
        <v>21279.75</v>
      </c>
      <c r="AD39" s="8"/>
      <c r="AE39" s="8"/>
      <c r="AF39" s="8"/>
    </row>
    <row r="40" spans="1:38" ht="15.75" customHeight="1" thickBot="1" x14ac:dyDescent="0.3">
      <c r="A40" s="340"/>
      <c r="B40" s="341"/>
      <c r="C40" s="341"/>
      <c r="D40" s="341"/>
      <c r="E40" s="341"/>
      <c r="F40" s="341"/>
      <c r="G40" s="72"/>
      <c r="K40" s="342"/>
      <c r="L40" s="343"/>
      <c r="M40" s="343"/>
      <c r="N40" s="343"/>
      <c r="O40" s="343"/>
      <c r="P40" s="343"/>
      <c r="Q40" s="343"/>
      <c r="R40" s="343"/>
      <c r="S40" s="72"/>
      <c r="V40" s="480"/>
      <c r="W40" s="480"/>
      <c r="X40" s="1" t="s">
        <v>152</v>
      </c>
      <c r="Y40" s="1"/>
      <c r="Z40" s="1"/>
      <c r="AA40" s="1"/>
      <c r="AB40" s="91"/>
      <c r="AC40" s="97"/>
      <c r="AD40" s="8"/>
      <c r="AE40" s="8"/>
      <c r="AF40" s="8"/>
    </row>
    <row r="41" spans="1:38" ht="15.75" customHeight="1" thickBot="1" x14ac:dyDescent="0.3">
      <c r="A41" s="340"/>
      <c r="B41" s="341"/>
      <c r="C41" s="341"/>
      <c r="D41" s="341"/>
      <c r="E41" s="341"/>
      <c r="F41" s="341"/>
      <c r="G41" s="72"/>
      <c r="K41" s="342"/>
      <c r="L41" s="343"/>
      <c r="M41" s="343"/>
      <c r="N41" s="343"/>
      <c r="O41" s="343"/>
      <c r="P41" s="343"/>
      <c r="Q41" s="343"/>
      <c r="R41" s="343"/>
      <c r="S41" s="72"/>
      <c r="V41" s="480">
        <v>2</v>
      </c>
      <c r="W41" s="498" t="s">
        <v>107</v>
      </c>
      <c r="X41" s="1" t="s">
        <v>143</v>
      </c>
      <c r="Y41" s="1" t="s">
        <v>136</v>
      </c>
      <c r="Z41" s="1" t="s">
        <v>240</v>
      </c>
      <c r="AA41" s="1" t="s">
        <v>11</v>
      </c>
      <c r="AB41" s="91" t="s">
        <v>241</v>
      </c>
      <c r="AC41" s="97">
        <v>8005.08</v>
      </c>
      <c r="AD41" s="8"/>
      <c r="AE41" s="208"/>
      <c r="AF41" s="429"/>
    </row>
    <row r="42" spans="1:38" ht="15.75" customHeight="1" thickBot="1" x14ac:dyDescent="0.3">
      <c r="A42" s="342"/>
      <c r="B42" s="343"/>
      <c r="C42" s="343"/>
      <c r="D42" s="343"/>
      <c r="E42" s="343"/>
      <c r="F42" s="343"/>
      <c r="G42" s="72"/>
      <c r="K42" s="342"/>
      <c r="L42" s="343"/>
      <c r="M42" s="343"/>
      <c r="N42" s="343"/>
      <c r="O42" s="343"/>
      <c r="P42" s="343"/>
      <c r="Q42" s="343"/>
      <c r="R42" s="343"/>
      <c r="S42" s="72"/>
      <c r="V42" s="485"/>
      <c r="W42" s="388"/>
      <c r="X42" s="7" t="s">
        <v>242</v>
      </c>
      <c r="Y42" s="7"/>
      <c r="Z42" s="7"/>
      <c r="AA42" s="7"/>
      <c r="AB42" s="119"/>
      <c r="AC42" s="196"/>
      <c r="AD42" s="8"/>
      <c r="AE42" s="8"/>
      <c r="AF42" s="354"/>
      <c r="AL42" s="255"/>
    </row>
    <row r="43" spans="1:38" ht="15.75" customHeight="1" thickBot="1" x14ac:dyDescent="0.3">
      <c r="A43" s="347"/>
      <c r="B43" s="348"/>
      <c r="C43" s="348"/>
      <c r="D43" s="348"/>
      <c r="E43" s="348"/>
      <c r="F43" s="348"/>
      <c r="G43" s="499"/>
      <c r="H43" s="18"/>
      <c r="I43" s="18"/>
      <c r="J43" s="18"/>
      <c r="K43" s="347"/>
      <c r="L43" s="348"/>
      <c r="M43" s="348"/>
      <c r="N43" s="348"/>
      <c r="O43" s="348"/>
      <c r="P43" s="348"/>
      <c r="Q43" s="348"/>
      <c r="R43" s="348"/>
      <c r="S43" s="499"/>
      <c r="T43" s="18"/>
      <c r="U43" s="18"/>
      <c r="V43" s="500" t="s">
        <v>243</v>
      </c>
      <c r="W43" s="360"/>
      <c r="X43" s="360"/>
      <c r="Y43" s="360"/>
      <c r="Z43" s="360"/>
      <c r="AA43" s="360"/>
      <c r="AB43" s="361"/>
      <c r="AC43" s="19">
        <f>AC39+AC41</f>
        <v>29284.83</v>
      </c>
    </row>
    <row r="44" spans="1:38" ht="15.75" hidden="1" customHeight="1" x14ac:dyDescent="0.25">
      <c r="A44" s="340"/>
      <c r="B44" s="341"/>
      <c r="C44" s="341"/>
      <c r="D44" s="341"/>
      <c r="E44" s="341"/>
      <c r="F44" s="341"/>
      <c r="G44" s="72"/>
      <c r="K44" s="342"/>
      <c r="L44" s="343"/>
      <c r="M44" s="343"/>
      <c r="N44" s="343"/>
      <c r="O44" s="343"/>
      <c r="P44" s="343"/>
      <c r="Q44" s="343"/>
      <c r="R44" s="343"/>
      <c r="S44" s="72"/>
      <c r="V44" s="82"/>
      <c r="W44" s="82"/>
      <c r="X44" s="82"/>
      <c r="Y44" s="82"/>
      <c r="Z44" s="82"/>
      <c r="AA44" s="82"/>
      <c r="AB44" s="82"/>
      <c r="AC44" s="209"/>
    </row>
    <row r="45" spans="1:38" ht="15.75" hidden="1" customHeight="1" x14ac:dyDescent="0.25">
      <c r="A45" s="340"/>
      <c r="B45" s="341"/>
      <c r="C45" s="341"/>
      <c r="D45" s="341"/>
      <c r="E45" s="341"/>
      <c r="F45" s="341"/>
      <c r="G45" s="72"/>
      <c r="K45" s="342"/>
      <c r="L45" s="343"/>
      <c r="M45" s="343"/>
      <c r="N45" s="343"/>
      <c r="O45" s="343"/>
      <c r="P45" s="343"/>
      <c r="Q45" s="343"/>
      <c r="R45" s="343"/>
      <c r="S45" s="72"/>
      <c r="V45" s="1"/>
      <c r="W45" s="1"/>
      <c r="X45" s="1"/>
      <c r="Y45" s="1"/>
      <c r="Z45" s="1"/>
      <c r="AA45" s="1"/>
      <c r="AB45" s="1"/>
      <c r="AC45" s="97"/>
    </row>
    <row r="46" spans="1:38" ht="15.75" hidden="1" customHeight="1" x14ac:dyDescent="0.25">
      <c r="A46" s="340"/>
      <c r="B46" s="341"/>
      <c r="C46" s="341"/>
      <c r="D46" s="341"/>
      <c r="E46" s="341"/>
      <c r="F46" s="341"/>
      <c r="G46" s="72"/>
      <c r="K46" s="342"/>
      <c r="L46" s="343"/>
      <c r="M46" s="343"/>
      <c r="N46" s="343"/>
      <c r="O46" s="343"/>
      <c r="P46" s="343"/>
      <c r="Q46" s="343"/>
      <c r="R46" s="343"/>
      <c r="S46" s="72"/>
      <c r="V46" s="1"/>
      <c r="W46" s="1"/>
      <c r="X46" s="1"/>
      <c r="Y46" s="1"/>
      <c r="Z46" s="1"/>
      <c r="AA46" s="1"/>
      <c r="AB46" s="1"/>
      <c r="AC46" s="97"/>
    </row>
    <row r="47" spans="1:38" ht="15.75" customHeight="1" thickBot="1" x14ac:dyDescent="0.3">
      <c r="A47" s="501">
        <v>1</v>
      </c>
      <c r="B47" s="56"/>
      <c r="C47" s="31"/>
      <c r="D47" s="18"/>
      <c r="E47" s="30"/>
      <c r="F47" s="44"/>
      <c r="G47" s="34"/>
      <c r="K47" s="502">
        <v>1</v>
      </c>
      <c r="L47" s="400" t="s">
        <v>107</v>
      </c>
      <c r="M47" s="400"/>
      <c r="N47" s="144"/>
      <c r="O47" s="363"/>
      <c r="P47" s="142"/>
      <c r="Q47" s="27"/>
      <c r="R47" s="217"/>
      <c r="S47" s="65"/>
      <c r="V47" s="480">
        <v>1</v>
      </c>
      <c r="W47" s="480" t="s">
        <v>126</v>
      </c>
      <c r="X47" s="1" t="s">
        <v>139</v>
      </c>
      <c r="Y47" s="1" t="s">
        <v>125</v>
      </c>
      <c r="Z47" s="1" t="s">
        <v>141</v>
      </c>
      <c r="AA47" s="1" t="s">
        <v>159</v>
      </c>
      <c r="AB47" s="91" t="s">
        <v>244</v>
      </c>
      <c r="AC47" s="97">
        <v>16283.22</v>
      </c>
    </row>
    <row r="48" spans="1:38" ht="15.75" customHeight="1" thickBot="1" x14ac:dyDescent="0.3">
      <c r="A48" s="503"/>
      <c r="B48" s="178"/>
      <c r="C48" s="77"/>
      <c r="D48" s="18"/>
      <c r="E48" s="18"/>
      <c r="F48" s="44"/>
      <c r="G48" s="58"/>
      <c r="K48" s="504"/>
      <c r="L48" s="430"/>
      <c r="M48" s="430"/>
      <c r="N48" s="74"/>
      <c r="O48" s="431"/>
      <c r="P48" s="46"/>
      <c r="Q48" s="27"/>
      <c r="R48" s="48"/>
      <c r="S48" s="65"/>
      <c r="V48" s="480"/>
      <c r="W48" s="480"/>
      <c r="X48" s="1" t="s">
        <v>142</v>
      </c>
      <c r="Y48" s="1"/>
      <c r="Z48" s="1"/>
      <c r="AA48" s="1"/>
      <c r="AB48" s="91"/>
      <c r="AC48" s="97"/>
    </row>
    <row r="49" spans="1:29" ht="15.75" hidden="1" customHeight="1" x14ac:dyDescent="0.25">
      <c r="A49" s="503"/>
      <c r="B49" s="178"/>
      <c r="C49" s="77"/>
      <c r="D49" s="18"/>
      <c r="E49" s="18"/>
      <c r="F49" s="44"/>
      <c r="G49" s="58"/>
      <c r="K49" s="504"/>
      <c r="L49" s="430"/>
      <c r="M49" s="430"/>
      <c r="N49" s="74"/>
      <c r="O49" s="431"/>
      <c r="P49" s="46"/>
      <c r="Q49" s="27"/>
      <c r="R49" s="48"/>
      <c r="S49" s="65"/>
      <c r="V49" s="1"/>
      <c r="W49" s="480"/>
      <c r="X49" s="1"/>
      <c r="Y49" s="1"/>
      <c r="Z49" s="1"/>
      <c r="AA49" s="1"/>
      <c r="AB49" s="1"/>
      <c r="AC49" s="97"/>
    </row>
    <row r="50" spans="1:29" ht="15.75" hidden="1" customHeight="1" x14ac:dyDescent="0.25">
      <c r="A50" s="503"/>
      <c r="B50" s="178"/>
      <c r="C50" s="77"/>
      <c r="D50" s="18"/>
      <c r="E50" s="18"/>
      <c r="F50" s="44"/>
      <c r="G50" s="58"/>
      <c r="K50" s="504"/>
      <c r="L50" s="430"/>
      <c r="M50" s="430"/>
      <c r="N50" s="74"/>
      <c r="O50" s="431"/>
      <c r="P50" s="46"/>
      <c r="Q50" s="27"/>
      <c r="R50" s="48"/>
      <c r="S50" s="65"/>
      <c r="V50" s="1"/>
      <c r="W50" s="480"/>
      <c r="X50" s="1"/>
      <c r="Y50" s="1"/>
      <c r="Z50" s="1"/>
      <c r="AA50" s="1"/>
      <c r="AB50" s="1"/>
      <c r="AC50" s="97"/>
    </row>
    <row r="51" spans="1:29" ht="15.75" hidden="1" customHeight="1" x14ac:dyDescent="0.25">
      <c r="A51" s="503"/>
      <c r="B51" s="178"/>
      <c r="C51" s="77"/>
      <c r="D51" s="18"/>
      <c r="E51" s="18"/>
      <c r="F51" s="44"/>
      <c r="G51" s="58"/>
      <c r="K51" s="399"/>
      <c r="L51" s="401"/>
      <c r="M51" s="401"/>
      <c r="N51" s="93"/>
      <c r="O51" s="362"/>
      <c r="P51" s="77"/>
      <c r="Q51" s="18"/>
      <c r="R51" s="44"/>
      <c r="S51" s="58"/>
      <c r="V51" s="7"/>
      <c r="W51" s="485"/>
      <c r="X51" s="7"/>
      <c r="Y51" s="7"/>
      <c r="Z51" s="7"/>
      <c r="AA51" s="7"/>
      <c r="AB51" s="7"/>
      <c r="AC51" s="196"/>
    </row>
    <row r="52" spans="1:29" ht="15.75" customHeight="1" thickBot="1" x14ac:dyDescent="0.3">
      <c r="A52" s="404" t="s">
        <v>28</v>
      </c>
      <c r="B52" s="405"/>
      <c r="C52" s="405"/>
      <c r="D52" s="405"/>
      <c r="E52" s="405"/>
      <c r="F52" s="406"/>
      <c r="G52" s="58">
        <f>SUM(G47)</f>
        <v>0</v>
      </c>
      <c r="K52" s="417" t="s">
        <v>28</v>
      </c>
      <c r="L52" s="418"/>
      <c r="M52" s="418"/>
      <c r="N52" s="418"/>
      <c r="O52" s="418"/>
      <c r="P52" s="418"/>
      <c r="Q52" s="418"/>
      <c r="R52" s="419"/>
      <c r="S52" s="182">
        <f>SUM(S47)</f>
        <v>0</v>
      </c>
      <c r="U52" s="81"/>
      <c r="V52" s="359" t="s">
        <v>130</v>
      </c>
      <c r="W52" s="360"/>
      <c r="X52" s="360"/>
      <c r="Y52" s="360"/>
      <c r="Z52" s="360"/>
      <c r="AA52" s="360"/>
      <c r="AB52" s="361"/>
      <c r="AC52" s="497">
        <f>SUM(AC47:AC51)</f>
        <v>16283.22</v>
      </c>
    </row>
    <row r="53" spans="1:29" ht="15.75" customHeight="1" thickBot="1" x14ac:dyDescent="0.3">
      <c r="A53" s="505">
        <v>1</v>
      </c>
      <c r="B53" s="59" t="s">
        <v>36</v>
      </c>
      <c r="C53" s="29" t="s">
        <v>35</v>
      </c>
      <c r="D53" s="24" t="s">
        <v>58</v>
      </c>
      <c r="E53" s="30" t="s">
        <v>11</v>
      </c>
      <c r="F53" s="73" t="s">
        <v>59</v>
      </c>
      <c r="G53" s="126">
        <v>17988.73</v>
      </c>
      <c r="K53" s="506">
        <v>1</v>
      </c>
      <c r="L53" s="507" t="s">
        <v>73</v>
      </c>
      <c r="M53" s="390" t="s">
        <v>112</v>
      </c>
      <c r="N53" s="29" t="s">
        <v>35</v>
      </c>
      <c r="O53" s="366" t="s">
        <v>108</v>
      </c>
      <c r="P53" s="46" t="s">
        <v>47</v>
      </c>
      <c r="Q53" s="25" t="s">
        <v>11</v>
      </c>
      <c r="R53" s="73" t="s">
        <v>111</v>
      </c>
      <c r="S53" s="35">
        <v>76384.22</v>
      </c>
      <c r="V53" s="82">
        <v>1</v>
      </c>
      <c r="W53" s="82" t="s">
        <v>245</v>
      </c>
      <c r="X53" s="82" t="s">
        <v>143</v>
      </c>
      <c r="Y53" s="82" t="s">
        <v>137</v>
      </c>
      <c r="Z53" s="82" t="s">
        <v>246</v>
      </c>
      <c r="AA53" s="82" t="s">
        <v>159</v>
      </c>
      <c r="AB53" s="150" t="s">
        <v>247</v>
      </c>
      <c r="AC53" s="209">
        <v>127864.85</v>
      </c>
    </row>
    <row r="54" spans="1:29" ht="15.75" customHeight="1" thickBot="1" x14ac:dyDescent="0.3">
      <c r="A54" s="508"/>
      <c r="B54" s="89"/>
      <c r="C54" s="27"/>
      <c r="D54" s="24"/>
      <c r="E54" s="27"/>
      <c r="F54" s="73"/>
      <c r="G54" s="128"/>
      <c r="K54" s="509"/>
      <c r="L54" s="510"/>
      <c r="M54" s="421"/>
      <c r="N54" s="27"/>
      <c r="O54" s="367"/>
      <c r="P54" s="46"/>
      <c r="Q54" s="9"/>
      <c r="R54" s="224"/>
      <c r="S54" s="206"/>
      <c r="V54" s="1"/>
      <c r="W54" s="1"/>
      <c r="X54" s="1" t="s">
        <v>248</v>
      </c>
      <c r="Y54" s="1"/>
      <c r="Z54" s="1"/>
      <c r="AA54" s="1"/>
      <c r="AB54" s="1"/>
      <c r="AC54" s="97"/>
    </row>
    <row r="55" spans="1:29" ht="15.75" hidden="1" customHeight="1" x14ac:dyDescent="0.25">
      <c r="A55" s="508"/>
      <c r="B55" s="89"/>
      <c r="C55" s="27"/>
      <c r="D55" s="272"/>
      <c r="E55" s="27"/>
      <c r="F55" s="73"/>
      <c r="G55" s="128"/>
      <c r="K55" s="511"/>
      <c r="L55" s="512"/>
      <c r="M55" s="346"/>
      <c r="N55" s="27"/>
      <c r="O55" s="339"/>
      <c r="P55" s="273"/>
      <c r="Q55" s="9"/>
      <c r="R55" s="224"/>
      <c r="S55" s="206"/>
      <c r="V55" s="480">
        <v>2</v>
      </c>
      <c r="W55" s="1" t="s">
        <v>245</v>
      </c>
      <c r="X55" s="1"/>
      <c r="Y55" s="1"/>
      <c r="Z55" s="1"/>
      <c r="AA55" s="480"/>
      <c r="AB55" s="1"/>
      <c r="AC55" s="97"/>
    </row>
    <row r="56" spans="1:29" ht="15.75" hidden="1" customHeight="1" x14ac:dyDescent="0.25">
      <c r="A56" s="508"/>
      <c r="B56" s="89"/>
      <c r="C56" s="27"/>
      <c r="D56" s="272"/>
      <c r="E56" s="27"/>
      <c r="F56" s="73"/>
      <c r="G56" s="128"/>
      <c r="K56" s="511"/>
      <c r="L56" s="512"/>
      <c r="M56" s="346"/>
      <c r="N56" s="27"/>
      <c r="O56" s="339"/>
      <c r="P56" s="273"/>
      <c r="Q56" s="9"/>
      <c r="R56" s="224"/>
      <c r="S56" s="206"/>
      <c r="V56" s="480"/>
      <c r="W56" s="1"/>
      <c r="X56" s="1"/>
      <c r="Y56" s="1"/>
      <c r="Z56" s="1"/>
      <c r="AA56" s="480"/>
      <c r="AB56" s="1"/>
      <c r="AC56" s="97"/>
    </row>
    <row r="57" spans="1:29" ht="15.75" hidden="1" customHeight="1" x14ac:dyDescent="0.25">
      <c r="A57" s="505">
        <v>1</v>
      </c>
      <c r="B57" s="59" t="s">
        <v>36</v>
      </c>
      <c r="C57" s="29" t="s">
        <v>35</v>
      </c>
      <c r="D57" s="24" t="s">
        <v>58</v>
      </c>
      <c r="E57" s="30" t="s">
        <v>11</v>
      </c>
      <c r="F57" s="73" t="s">
        <v>59</v>
      </c>
      <c r="G57" s="126">
        <v>17988.73</v>
      </c>
      <c r="K57" s="506">
        <v>1</v>
      </c>
      <c r="L57" s="507" t="s">
        <v>73</v>
      </c>
      <c r="M57" s="390" t="s">
        <v>112</v>
      </c>
      <c r="N57" s="29" t="s">
        <v>35</v>
      </c>
      <c r="O57" s="366" t="s">
        <v>108</v>
      </c>
      <c r="P57" s="46" t="s">
        <v>47</v>
      </c>
      <c r="Q57" s="25" t="s">
        <v>11</v>
      </c>
      <c r="R57" s="73" t="s">
        <v>111</v>
      </c>
      <c r="S57" s="35">
        <v>76384.22</v>
      </c>
      <c r="V57" s="480">
        <v>1</v>
      </c>
      <c r="W57" s="1" t="s">
        <v>245</v>
      </c>
      <c r="X57" s="1"/>
      <c r="Y57" s="480"/>
      <c r="Z57" s="1"/>
      <c r="AA57" s="1"/>
      <c r="AB57" s="1"/>
      <c r="AC57" s="97"/>
    </row>
    <row r="58" spans="1:29" ht="15.75" hidden="1" customHeight="1" x14ac:dyDescent="0.25">
      <c r="A58" s="508"/>
      <c r="B58" s="89"/>
      <c r="C58" s="27"/>
      <c r="D58" s="24"/>
      <c r="E58" s="27"/>
      <c r="F58" s="73"/>
      <c r="G58" s="128"/>
      <c r="K58" s="509"/>
      <c r="L58" s="510"/>
      <c r="M58" s="421"/>
      <c r="N58" s="27"/>
      <c r="O58" s="367"/>
      <c r="P58" s="46"/>
      <c r="Q58" s="9"/>
      <c r="R58" s="224"/>
      <c r="S58" s="206"/>
      <c r="V58" s="480"/>
      <c r="W58" s="1"/>
      <c r="X58" s="1"/>
      <c r="Y58" s="480"/>
      <c r="Z58" s="1"/>
      <c r="AA58" s="1"/>
      <c r="AB58" s="1"/>
      <c r="AC58" s="97"/>
    </row>
    <row r="59" spans="1:29" ht="15.75" hidden="1" customHeight="1" x14ac:dyDescent="0.25">
      <c r="A59" s="508"/>
      <c r="B59" s="89"/>
      <c r="C59" s="27"/>
      <c r="D59" s="24"/>
      <c r="E59" s="27"/>
      <c r="F59" s="73"/>
      <c r="G59" s="128"/>
      <c r="K59" s="509"/>
      <c r="L59" s="510"/>
      <c r="M59" s="421"/>
      <c r="N59" s="27"/>
      <c r="O59" s="367"/>
      <c r="P59" s="46"/>
      <c r="Q59" s="9"/>
      <c r="R59" s="224"/>
      <c r="S59" s="206"/>
      <c r="V59" s="480"/>
      <c r="W59" s="1"/>
      <c r="X59" s="1"/>
      <c r="Y59" s="480"/>
      <c r="Z59" s="1"/>
      <c r="AA59" s="1"/>
      <c r="AB59" s="1"/>
      <c r="AC59" s="97"/>
    </row>
    <row r="60" spans="1:29" ht="15.75" hidden="1" customHeight="1" x14ac:dyDescent="0.25">
      <c r="A60" s="508"/>
      <c r="B60" s="89"/>
      <c r="C60" s="27"/>
      <c r="D60" s="24"/>
      <c r="E60" s="27"/>
      <c r="F60" s="73"/>
      <c r="G60" s="128"/>
      <c r="K60" s="509"/>
      <c r="L60" s="510"/>
      <c r="M60" s="421"/>
      <c r="N60" s="27"/>
      <c r="O60" s="367"/>
      <c r="P60" s="46"/>
      <c r="Q60" s="9"/>
      <c r="R60" s="224"/>
      <c r="S60" s="206"/>
      <c r="V60" s="480"/>
      <c r="W60" s="1"/>
      <c r="X60" s="1"/>
      <c r="Y60" s="480"/>
      <c r="Z60" s="1"/>
      <c r="AA60" s="1"/>
      <c r="AB60" s="1"/>
      <c r="AC60" s="97"/>
    </row>
    <row r="61" spans="1:29" ht="15.75" hidden="1" customHeight="1" x14ac:dyDescent="0.25">
      <c r="A61" s="508"/>
      <c r="B61" s="89"/>
      <c r="C61" s="27"/>
      <c r="D61" s="24"/>
      <c r="E61" s="27"/>
      <c r="F61" s="73"/>
      <c r="G61" s="128"/>
      <c r="K61" s="509"/>
      <c r="L61" s="510"/>
      <c r="M61" s="421"/>
      <c r="N61" s="27"/>
      <c r="O61" s="367"/>
      <c r="P61" s="46"/>
      <c r="Q61" s="9"/>
      <c r="R61" s="224"/>
      <c r="S61" s="206"/>
      <c r="V61" s="480"/>
      <c r="W61" s="1"/>
      <c r="X61" s="1"/>
      <c r="Y61" s="480"/>
      <c r="Z61" s="1"/>
      <c r="AA61" s="1"/>
      <c r="AB61" s="1"/>
      <c r="AC61" s="97"/>
    </row>
    <row r="62" spans="1:29" ht="15.75" hidden="1" customHeight="1" x14ac:dyDescent="0.25">
      <c r="A62" s="508"/>
      <c r="B62" s="89"/>
      <c r="C62" s="27"/>
      <c r="D62" s="24"/>
      <c r="E62" s="27"/>
      <c r="F62" s="73"/>
      <c r="G62" s="128"/>
      <c r="K62" s="509"/>
      <c r="L62" s="510"/>
      <c r="M62" s="421"/>
      <c r="N62" s="27"/>
      <c r="O62" s="367"/>
      <c r="P62" s="46"/>
      <c r="Q62" s="9"/>
      <c r="R62" s="224"/>
      <c r="S62" s="206"/>
      <c r="V62" s="480"/>
      <c r="W62" s="1"/>
      <c r="X62" s="1"/>
      <c r="Y62" s="480"/>
      <c r="Z62" s="1"/>
      <c r="AA62" s="1"/>
      <c r="AB62" s="1"/>
      <c r="AC62" s="97"/>
    </row>
    <row r="63" spans="1:29" ht="15.75" hidden="1" customHeight="1" x14ac:dyDescent="0.25">
      <c r="A63" s="508"/>
      <c r="B63" s="89"/>
      <c r="C63" s="27"/>
      <c r="D63" s="24"/>
      <c r="E63" s="27"/>
      <c r="F63" s="73"/>
      <c r="G63" s="128"/>
      <c r="K63" s="509"/>
      <c r="L63" s="510"/>
      <c r="M63" s="421"/>
      <c r="N63" s="27"/>
      <c r="O63" s="367"/>
      <c r="P63" s="46"/>
      <c r="Q63" s="9"/>
      <c r="R63" s="224"/>
      <c r="S63" s="206"/>
      <c r="V63" s="480"/>
      <c r="W63" s="1"/>
      <c r="X63" s="1"/>
      <c r="Y63" s="480"/>
      <c r="Z63" s="1"/>
      <c r="AA63" s="1"/>
      <c r="AB63" s="1"/>
      <c r="AC63" s="97"/>
    </row>
    <row r="64" spans="1:29" ht="15.75" hidden="1" customHeight="1" x14ac:dyDescent="0.25">
      <c r="A64" s="513">
        <v>2</v>
      </c>
      <c r="B64" s="89" t="s">
        <v>41</v>
      </c>
      <c r="C64" s="27" t="s">
        <v>29</v>
      </c>
      <c r="D64" s="127" t="s">
        <v>60</v>
      </c>
      <c r="E64" s="27" t="s">
        <v>11</v>
      </c>
      <c r="F64" s="217" t="s">
        <v>61</v>
      </c>
      <c r="G64" s="128">
        <v>89650.86</v>
      </c>
      <c r="K64" s="509"/>
      <c r="L64" s="510"/>
      <c r="M64" s="421"/>
      <c r="N64" s="27" t="s">
        <v>29</v>
      </c>
      <c r="O64" s="367"/>
      <c r="P64" s="127"/>
      <c r="Q64" s="1"/>
      <c r="R64" s="39"/>
      <c r="S64" s="13"/>
      <c r="V64" s="480"/>
      <c r="W64" s="1"/>
      <c r="X64" s="1"/>
      <c r="Y64" s="480"/>
      <c r="Z64" s="1"/>
      <c r="AA64" s="1"/>
      <c r="AB64" s="1"/>
      <c r="AC64" s="97"/>
    </row>
    <row r="65" spans="1:32" ht="15.75" hidden="1" customHeight="1" x14ac:dyDescent="0.25">
      <c r="A65" s="505">
        <v>1</v>
      </c>
      <c r="B65" s="59" t="s">
        <v>36</v>
      </c>
      <c r="C65" s="29" t="s">
        <v>35</v>
      </c>
      <c r="D65" s="24" t="s">
        <v>58</v>
      </c>
      <c r="E65" s="30" t="s">
        <v>11</v>
      </c>
      <c r="F65" s="73" t="s">
        <v>59</v>
      </c>
      <c r="G65" s="126">
        <v>17988.73</v>
      </c>
      <c r="K65" s="506">
        <v>1</v>
      </c>
      <c r="L65" s="507" t="s">
        <v>73</v>
      </c>
      <c r="M65" s="390" t="s">
        <v>112</v>
      </c>
      <c r="N65" s="29" t="s">
        <v>35</v>
      </c>
      <c r="O65" s="366" t="s">
        <v>108</v>
      </c>
      <c r="P65" s="46" t="s">
        <v>47</v>
      </c>
      <c r="Q65" s="25" t="s">
        <v>11</v>
      </c>
      <c r="R65" s="73" t="s">
        <v>111</v>
      </c>
      <c r="S65" s="35">
        <v>76384.22</v>
      </c>
      <c r="V65" s="480"/>
      <c r="W65" s="1"/>
      <c r="X65" s="1"/>
      <c r="Y65" s="1"/>
      <c r="Z65" s="1"/>
      <c r="AA65" s="1"/>
      <c r="AB65" s="1"/>
      <c r="AC65" s="97"/>
    </row>
    <row r="66" spans="1:32" ht="15.75" hidden="1" customHeight="1" x14ac:dyDescent="0.25">
      <c r="A66" s="508"/>
      <c r="B66" s="89"/>
      <c r="C66" s="27"/>
      <c r="D66" s="24"/>
      <c r="E66" s="27"/>
      <c r="F66" s="73"/>
      <c r="G66" s="128"/>
      <c r="K66" s="509"/>
      <c r="L66" s="510"/>
      <c r="M66" s="421"/>
      <c r="N66" s="27"/>
      <c r="O66" s="367"/>
      <c r="P66" s="46"/>
      <c r="Q66" s="9"/>
      <c r="R66" s="224"/>
      <c r="S66" s="206"/>
      <c r="V66" s="480"/>
      <c r="W66" s="1"/>
      <c r="X66" s="1"/>
      <c r="Y66" s="1"/>
      <c r="Z66" s="1"/>
      <c r="AA66" s="1"/>
      <c r="AB66" s="1"/>
      <c r="AC66" s="97"/>
    </row>
    <row r="67" spans="1:32" ht="15.75" hidden="1" customHeight="1" x14ac:dyDescent="0.25">
      <c r="A67" s="513">
        <v>2</v>
      </c>
      <c r="B67" s="89" t="s">
        <v>41</v>
      </c>
      <c r="C67" s="27" t="s">
        <v>29</v>
      </c>
      <c r="D67" s="127" t="s">
        <v>60</v>
      </c>
      <c r="E67" s="27" t="s">
        <v>11</v>
      </c>
      <c r="F67" s="217" t="s">
        <v>61</v>
      </c>
      <c r="G67" s="128">
        <v>89650.86</v>
      </c>
      <c r="K67" s="509"/>
      <c r="L67" s="510"/>
      <c r="M67" s="421"/>
      <c r="N67" s="27" t="s">
        <v>29</v>
      </c>
      <c r="O67" s="367"/>
      <c r="P67" s="127"/>
      <c r="Q67" s="1"/>
      <c r="R67" s="39"/>
      <c r="S67" s="13"/>
      <c r="V67" s="485"/>
      <c r="W67" s="7"/>
      <c r="X67" s="7"/>
      <c r="Y67" s="7"/>
      <c r="Z67" s="7"/>
      <c r="AA67" s="7"/>
      <c r="AB67" s="7"/>
      <c r="AC67" s="196"/>
    </row>
    <row r="68" spans="1:32" ht="15.75" customHeight="1" thickBot="1" x14ac:dyDescent="0.3">
      <c r="A68" s="422" t="s">
        <v>30</v>
      </c>
      <c r="B68" s="423"/>
      <c r="C68" s="423"/>
      <c r="D68" s="423"/>
      <c r="E68" s="423"/>
      <c r="F68" s="424"/>
      <c r="G68" s="134" t="e">
        <f>G65+G67+#REF!</f>
        <v>#REF!</v>
      </c>
      <c r="K68" s="425" t="s">
        <v>48</v>
      </c>
      <c r="L68" s="426"/>
      <c r="M68" s="426"/>
      <c r="N68" s="426"/>
      <c r="O68" s="426"/>
      <c r="P68" s="426"/>
      <c r="Q68" s="426"/>
      <c r="R68" s="427"/>
      <c r="S68" s="199" t="e">
        <f>S65+S67+#REF!</f>
        <v>#REF!</v>
      </c>
      <c r="V68" s="359" t="s">
        <v>249</v>
      </c>
      <c r="W68" s="360"/>
      <c r="X68" s="360"/>
      <c r="Y68" s="360"/>
      <c r="Z68" s="360"/>
      <c r="AA68" s="360"/>
      <c r="AB68" s="361"/>
      <c r="AC68" s="19">
        <f>SUM(AC53:AC67)</f>
        <v>127864.85</v>
      </c>
    </row>
    <row r="69" spans="1:32" ht="15.75" customHeight="1" thickBot="1" x14ac:dyDescent="0.3">
      <c r="A69" s="344"/>
      <c r="B69" s="345"/>
      <c r="C69" s="345"/>
      <c r="D69" s="345"/>
      <c r="E69" s="345"/>
      <c r="F69" s="345"/>
      <c r="G69" s="134"/>
      <c r="K69" s="342"/>
      <c r="L69" s="343"/>
      <c r="M69" s="343"/>
      <c r="N69" s="343"/>
      <c r="O69" s="343"/>
      <c r="P69" s="343"/>
      <c r="Q69" s="343"/>
      <c r="R69" s="343"/>
      <c r="S69" s="183"/>
      <c r="V69" s="514">
        <v>1</v>
      </c>
      <c r="W69" s="515" t="s">
        <v>114</v>
      </c>
      <c r="X69" s="83" t="s">
        <v>139</v>
      </c>
      <c r="Y69" s="83" t="s">
        <v>163</v>
      </c>
      <c r="Z69" s="83" t="s">
        <v>164</v>
      </c>
      <c r="AA69" s="83" t="s">
        <v>11</v>
      </c>
      <c r="AB69" s="90" t="s">
        <v>250</v>
      </c>
      <c r="AC69" s="69">
        <v>36498.43</v>
      </c>
    </row>
    <row r="70" spans="1:32" ht="15.75" customHeight="1" thickBot="1" x14ac:dyDescent="0.3">
      <c r="A70" s="344"/>
      <c r="B70" s="345"/>
      <c r="C70" s="345"/>
      <c r="D70" s="345"/>
      <c r="E70" s="345"/>
      <c r="F70" s="345"/>
      <c r="G70" s="134"/>
      <c r="K70" s="342"/>
      <c r="L70" s="343"/>
      <c r="M70" s="343"/>
      <c r="N70" s="343"/>
      <c r="O70" s="343"/>
      <c r="P70" s="343"/>
      <c r="Q70" s="343"/>
      <c r="R70" s="343"/>
      <c r="S70" s="183"/>
      <c r="V70" s="516"/>
      <c r="W70" s="376"/>
      <c r="X70" s="1" t="s">
        <v>165</v>
      </c>
      <c r="Y70" s="1"/>
      <c r="Z70" s="1"/>
      <c r="AA70" s="1"/>
      <c r="AB70" s="91"/>
      <c r="AC70" s="13"/>
      <c r="AD70" s="8"/>
      <c r="AE70" s="8"/>
      <c r="AF70" s="8"/>
    </row>
    <row r="71" spans="1:32" ht="15.75" hidden="1" customHeight="1" x14ac:dyDescent="0.25">
      <c r="A71" s="344"/>
      <c r="B71" s="345"/>
      <c r="C71" s="345"/>
      <c r="D71" s="345"/>
      <c r="E71" s="345"/>
      <c r="F71" s="345"/>
      <c r="G71" s="134"/>
      <c r="K71" s="342"/>
      <c r="L71" s="343"/>
      <c r="M71" s="343"/>
      <c r="N71" s="343"/>
      <c r="O71" s="343"/>
      <c r="P71" s="343"/>
      <c r="Q71" s="343"/>
      <c r="R71" s="343"/>
      <c r="S71" s="183"/>
      <c r="V71" s="517"/>
      <c r="W71" s="377"/>
      <c r="X71" s="36"/>
      <c r="Y71" s="36"/>
      <c r="Z71" s="36"/>
      <c r="AA71" s="36"/>
      <c r="AB71" s="36"/>
      <c r="AC71" s="68"/>
      <c r="AD71" s="8"/>
      <c r="AE71" s="8"/>
      <c r="AF71" s="8"/>
    </row>
    <row r="72" spans="1:32" ht="15.75" hidden="1" customHeight="1" x14ac:dyDescent="0.25">
      <c r="A72" s="344"/>
      <c r="B72" s="345"/>
      <c r="C72" s="345"/>
      <c r="D72" s="345"/>
      <c r="E72" s="345"/>
      <c r="F72" s="345"/>
      <c r="G72" s="134"/>
      <c r="K72" s="342"/>
      <c r="L72" s="343"/>
      <c r="M72" s="343"/>
      <c r="N72" s="343"/>
      <c r="O72" s="343"/>
      <c r="P72" s="343"/>
      <c r="Q72" s="343"/>
      <c r="R72" s="343"/>
      <c r="S72" s="183"/>
      <c r="V72" s="82">
        <v>2</v>
      </c>
      <c r="W72" s="484" t="s">
        <v>114</v>
      </c>
      <c r="X72" s="82"/>
      <c r="Y72" s="82"/>
      <c r="Z72" s="82"/>
      <c r="AA72" s="82"/>
      <c r="AB72" s="82"/>
      <c r="AC72" s="209"/>
      <c r="AD72" s="8"/>
      <c r="AE72" s="53"/>
      <c r="AF72" s="268"/>
    </row>
    <row r="73" spans="1:32" ht="15.75" hidden="1" customHeight="1" x14ac:dyDescent="0.25">
      <c r="A73" s="344"/>
      <c r="B73" s="345"/>
      <c r="C73" s="345"/>
      <c r="D73" s="345"/>
      <c r="E73" s="345"/>
      <c r="F73" s="345"/>
      <c r="G73" s="134"/>
      <c r="K73" s="342"/>
      <c r="L73" s="343"/>
      <c r="M73" s="343"/>
      <c r="N73" s="343"/>
      <c r="O73" s="343"/>
      <c r="P73" s="343"/>
      <c r="Q73" s="343"/>
      <c r="R73" s="343"/>
      <c r="S73" s="183"/>
      <c r="V73" s="1"/>
      <c r="W73" s="480"/>
      <c r="X73" s="1"/>
      <c r="Y73" s="1"/>
      <c r="Z73" s="1"/>
      <c r="AA73" s="1"/>
      <c r="AB73" s="1"/>
      <c r="AC73" s="97"/>
      <c r="AD73" s="8"/>
      <c r="AE73" s="53"/>
      <c r="AF73" s="268"/>
    </row>
    <row r="74" spans="1:32" ht="15.75" hidden="1" customHeight="1" x14ac:dyDescent="0.25">
      <c r="A74" s="344"/>
      <c r="B74" s="345"/>
      <c r="C74" s="345"/>
      <c r="D74" s="345"/>
      <c r="E74" s="345"/>
      <c r="F74" s="345"/>
      <c r="G74" s="134"/>
      <c r="K74" s="342"/>
      <c r="L74" s="343"/>
      <c r="M74" s="343"/>
      <c r="N74" s="343"/>
      <c r="O74" s="343"/>
      <c r="P74" s="343"/>
      <c r="Q74" s="343"/>
      <c r="R74" s="343"/>
      <c r="S74" s="183"/>
      <c r="V74" s="7"/>
      <c r="W74" s="485"/>
      <c r="X74" s="7"/>
      <c r="Y74" s="7"/>
      <c r="Z74" s="7"/>
      <c r="AA74" s="7"/>
      <c r="AB74" s="7"/>
      <c r="AC74" s="196"/>
      <c r="AD74" s="8"/>
      <c r="AE74" s="53"/>
      <c r="AF74" s="268"/>
    </row>
    <row r="75" spans="1:32" ht="15.75" customHeight="1" thickBot="1" x14ac:dyDescent="0.3">
      <c r="A75" s="344"/>
      <c r="B75" s="345"/>
      <c r="C75" s="345"/>
      <c r="D75" s="345"/>
      <c r="E75" s="345"/>
      <c r="F75" s="345"/>
      <c r="G75" s="134"/>
      <c r="K75" s="342"/>
      <c r="L75" s="343"/>
      <c r="M75" s="343"/>
      <c r="N75" s="343"/>
      <c r="O75" s="343"/>
      <c r="P75" s="343"/>
      <c r="Q75" s="343"/>
      <c r="R75" s="343"/>
      <c r="S75" s="183"/>
      <c r="V75" s="518">
        <v>2</v>
      </c>
      <c r="W75" s="478" t="s">
        <v>114</v>
      </c>
      <c r="X75" s="83" t="s">
        <v>139</v>
      </c>
      <c r="Y75" s="366" t="s">
        <v>140</v>
      </c>
      <c r="Z75" s="83" t="s">
        <v>251</v>
      </c>
      <c r="AA75" s="83" t="s">
        <v>11</v>
      </c>
      <c r="AB75" s="90" t="s">
        <v>252</v>
      </c>
      <c r="AC75" s="69">
        <v>52417.05</v>
      </c>
    </row>
    <row r="76" spans="1:32" ht="15.75" customHeight="1" thickBot="1" x14ac:dyDescent="0.3">
      <c r="A76" s="344"/>
      <c r="B76" s="345"/>
      <c r="C76" s="345"/>
      <c r="D76" s="345"/>
      <c r="E76" s="345"/>
      <c r="F76" s="345"/>
      <c r="G76" s="134"/>
      <c r="K76" s="342"/>
      <c r="L76" s="343"/>
      <c r="M76" s="343"/>
      <c r="N76" s="343"/>
      <c r="O76" s="343"/>
      <c r="P76" s="343"/>
      <c r="Q76" s="343"/>
      <c r="R76" s="343"/>
      <c r="S76" s="183"/>
      <c r="V76" s="519"/>
      <c r="W76" s="480"/>
      <c r="X76" s="1" t="s">
        <v>253</v>
      </c>
      <c r="Y76" s="367"/>
      <c r="Z76" s="1"/>
      <c r="AA76" s="1" t="s">
        <v>11</v>
      </c>
      <c r="AB76" s="91" t="s">
        <v>254</v>
      </c>
      <c r="AC76" s="13">
        <v>9138.57</v>
      </c>
    </row>
    <row r="77" spans="1:32" ht="15.75" customHeight="1" thickBot="1" x14ac:dyDescent="0.3">
      <c r="A77" s="344"/>
      <c r="B77" s="345"/>
      <c r="C77" s="345"/>
      <c r="D77" s="345"/>
      <c r="E77" s="345"/>
      <c r="F77" s="345"/>
      <c r="G77" s="134"/>
      <c r="K77" s="342"/>
      <c r="L77" s="343"/>
      <c r="M77" s="343"/>
      <c r="N77" s="343"/>
      <c r="O77" s="343"/>
      <c r="P77" s="343"/>
      <c r="Q77" s="343"/>
      <c r="R77" s="343"/>
      <c r="S77" s="183"/>
      <c r="V77" s="520"/>
      <c r="W77" s="483"/>
      <c r="X77" s="36"/>
      <c r="Y77" s="362"/>
      <c r="Z77" s="36"/>
      <c r="AA77" s="36" t="s">
        <v>11</v>
      </c>
      <c r="AB77" s="63" t="s">
        <v>255</v>
      </c>
      <c r="AC77" s="68">
        <v>7090.64</v>
      </c>
    </row>
    <row r="78" spans="1:32" ht="15.75" customHeight="1" thickBot="1" x14ac:dyDescent="0.3">
      <c r="A78" s="344"/>
      <c r="B78" s="345"/>
      <c r="C78" s="345"/>
      <c r="D78" s="345"/>
      <c r="E78" s="345"/>
      <c r="F78" s="345"/>
      <c r="G78" s="134"/>
      <c r="K78" s="342"/>
      <c r="L78" s="343"/>
      <c r="M78" s="343"/>
      <c r="N78" s="343"/>
      <c r="O78" s="343"/>
      <c r="P78" s="343"/>
      <c r="Q78" s="343"/>
      <c r="R78" s="343"/>
      <c r="S78" s="183"/>
      <c r="V78" s="514">
        <v>3</v>
      </c>
      <c r="W78" s="478" t="s">
        <v>114</v>
      </c>
      <c r="X78" s="83" t="s">
        <v>139</v>
      </c>
      <c r="Y78" s="83" t="s">
        <v>161</v>
      </c>
      <c r="Z78" s="83" t="s">
        <v>256</v>
      </c>
      <c r="AA78" s="478" t="s">
        <v>11</v>
      </c>
      <c r="AB78" s="90" t="s">
        <v>257</v>
      </c>
      <c r="AC78" s="69">
        <v>65717.259999999995</v>
      </c>
    </row>
    <row r="79" spans="1:32" ht="15.75" customHeight="1" thickBot="1" x14ac:dyDescent="0.3">
      <c r="A79" s="344"/>
      <c r="B79" s="345"/>
      <c r="C79" s="345"/>
      <c r="D79" s="345"/>
      <c r="E79" s="345"/>
      <c r="F79" s="345"/>
      <c r="G79" s="134"/>
      <c r="K79" s="342"/>
      <c r="L79" s="343"/>
      <c r="M79" s="343"/>
      <c r="N79" s="343"/>
      <c r="O79" s="343"/>
      <c r="P79" s="343"/>
      <c r="Q79" s="343"/>
      <c r="R79" s="343"/>
      <c r="S79" s="183"/>
      <c r="V79" s="516"/>
      <c r="W79" s="480"/>
      <c r="X79" s="1" t="s">
        <v>258</v>
      </c>
      <c r="Y79" s="1"/>
      <c r="Z79" s="1"/>
      <c r="AA79" s="480"/>
      <c r="AB79" s="91"/>
      <c r="AC79" s="13"/>
    </row>
    <row r="80" spans="1:32" ht="15.75" hidden="1" customHeight="1" x14ac:dyDescent="0.25">
      <c r="A80" s="344"/>
      <c r="B80" s="345"/>
      <c r="C80" s="345"/>
      <c r="D80" s="345"/>
      <c r="E80" s="345"/>
      <c r="F80" s="345"/>
      <c r="G80" s="134"/>
      <c r="K80" s="342"/>
      <c r="L80" s="343"/>
      <c r="M80" s="343"/>
      <c r="N80" s="343"/>
      <c r="O80" s="343"/>
      <c r="P80" s="343"/>
      <c r="Q80" s="343"/>
      <c r="R80" s="343"/>
      <c r="S80" s="183"/>
      <c r="V80" s="517"/>
      <c r="W80" s="483"/>
      <c r="X80" s="36"/>
      <c r="Y80" s="36"/>
      <c r="Z80" s="36"/>
      <c r="AA80" s="36"/>
      <c r="AB80" s="63"/>
      <c r="AC80" s="68"/>
    </row>
    <row r="81" spans="1:32" ht="15.75" customHeight="1" thickBot="1" x14ac:dyDescent="0.3">
      <c r="A81" s="344"/>
      <c r="B81" s="345"/>
      <c r="C81" s="345"/>
      <c r="D81" s="345"/>
      <c r="E81" s="345"/>
      <c r="F81" s="345"/>
      <c r="G81" s="134"/>
      <c r="K81" s="342"/>
      <c r="L81" s="343"/>
      <c r="M81" s="343"/>
      <c r="N81" s="343"/>
      <c r="O81" s="343"/>
      <c r="P81" s="343"/>
      <c r="Q81" s="343"/>
      <c r="R81" s="343"/>
      <c r="S81" s="183"/>
      <c r="V81" s="514">
        <v>4</v>
      </c>
      <c r="W81" s="478" t="s">
        <v>114</v>
      </c>
      <c r="X81" s="83" t="s">
        <v>139</v>
      </c>
      <c r="Y81" s="83" t="s">
        <v>118</v>
      </c>
      <c r="Z81" s="83" t="s">
        <v>167</v>
      </c>
      <c r="AA81" s="83" t="s">
        <v>11</v>
      </c>
      <c r="AB81" s="90" t="s">
        <v>259</v>
      </c>
      <c r="AC81" s="69">
        <v>14709.89</v>
      </c>
    </row>
    <row r="82" spans="1:32" ht="15.75" customHeight="1" thickBot="1" x14ac:dyDescent="0.3">
      <c r="A82" s="344"/>
      <c r="B82" s="345"/>
      <c r="C82" s="345"/>
      <c r="D82" s="345"/>
      <c r="E82" s="345"/>
      <c r="F82" s="345"/>
      <c r="G82" s="134"/>
      <c r="K82" s="342"/>
      <c r="L82" s="343"/>
      <c r="M82" s="343"/>
      <c r="N82" s="343"/>
      <c r="O82" s="343"/>
      <c r="P82" s="343"/>
      <c r="Q82" s="343"/>
      <c r="R82" s="343"/>
      <c r="S82" s="183"/>
      <c r="V82" s="516"/>
      <c r="W82" s="480"/>
      <c r="X82" s="1" t="s">
        <v>168</v>
      </c>
      <c r="Y82" s="1"/>
      <c r="Z82" s="1"/>
      <c r="AA82" s="1"/>
      <c r="AB82" s="91"/>
      <c r="AC82" s="13"/>
    </row>
    <row r="83" spans="1:32" ht="15.75" hidden="1" customHeight="1" x14ac:dyDescent="0.25">
      <c r="A83" s="344"/>
      <c r="B83" s="345"/>
      <c r="C83" s="345"/>
      <c r="D83" s="345"/>
      <c r="E83" s="345"/>
      <c r="F83" s="345"/>
      <c r="G83" s="134"/>
      <c r="K83" s="342"/>
      <c r="L83" s="343"/>
      <c r="M83" s="343"/>
      <c r="N83" s="343"/>
      <c r="O83" s="343"/>
      <c r="P83" s="343"/>
      <c r="Q83" s="343"/>
      <c r="R83" s="343"/>
      <c r="S83" s="183"/>
      <c r="V83" s="517"/>
      <c r="W83" s="483"/>
      <c r="X83" s="36"/>
      <c r="Y83" s="36"/>
      <c r="Z83" s="36"/>
      <c r="AA83" s="36"/>
      <c r="AB83" s="63"/>
      <c r="AC83" s="68"/>
    </row>
    <row r="84" spans="1:32" ht="15.75" customHeight="1" x14ac:dyDescent="0.25">
      <c r="A84" s="521">
        <v>1</v>
      </c>
      <c r="B84" s="136" t="s">
        <v>41</v>
      </c>
      <c r="C84" s="83" t="s">
        <v>62</v>
      </c>
      <c r="D84" s="83" t="s">
        <v>63</v>
      </c>
      <c r="E84" s="83" t="s">
        <v>11</v>
      </c>
      <c r="F84" s="90" t="s">
        <v>65</v>
      </c>
      <c r="G84" s="69">
        <v>291641.86</v>
      </c>
      <c r="K84" s="522">
        <v>1</v>
      </c>
      <c r="L84" s="375" t="s">
        <v>114</v>
      </c>
      <c r="M84" s="179"/>
      <c r="N84" s="83"/>
      <c r="O84" s="83"/>
      <c r="P84" s="83"/>
      <c r="Q84" s="83"/>
      <c r="R84" s="83"/>
      <c r="S84" s="185"/>
      <c r="V84" s="514">
        <v>5</v>
      </c>
      <c r="W84" s="478" t="s">
        <v>114</v>
      </c>
      <c r="X84" s="83" t="s">
        <v>143</v>
      </c>
      <c r="Y84" s="83" t="s">
        <v>137</v>
      </c>
      <c r="Z84" s="83" t="s">
        <v>260</v>
      </c>
      <c r="AA84" s="366" t="s">
        <v>11</v>
      </c>
      <c r="AB84" s="90" t="s">
        <v>247</v>
      </c>
      <c r="AC84" s="69">
        <v>787944.39</v>
      </c>
    </row>
    <row r="85" spans="1:32" ht="15.75" customHeight="1" thickBot="1" x14ac:dyDescent="0.3">
      <c r="A85" s="523"/>
      <c r="B85" s="1" t="s">
        <v>64</v>
      </c>
      <c r="C85" s="1"/>
      <c r="D85" s="1"/>
      <c r="E85" s="1" t="s">
        <v>11</v>
      </c>
      <c r="F85" s="91" t="s">
        <v>66</v>
      </c>
      <c r="G85" s="13">
        <v>144718.13</v>
      </c>
      <c r="K85" s="373"/>
      <c r="L85" s="376"/>
      <c r="M85" s="1"/>
      <c r="N85" s="1"/>
      <c r="O85" s="1"/>
      <c r="P85" s="1"/>
      <c r="Q85" s="1"/>
      <c r="R85" s="1"/>
      <c r="S85" s="186"/>
      <c r="V85" s="517"/>
      <c r="W85" s="483"/>
      <c r="X85" s="36" t="s">
        <v>261</v>
      </c>
      <c r="Y85" s="36"/>
      <c r="Z85" s="36"/>
      <c r="AA85" s="362"/>
      <c r="AB85" s="36"/>
      <c r="AC85" s="68"/>
    </row>
    <row r="86" spans="1:32" ht="15.75" customHeight="1" x14ac:dyDescent="0.25">
      <c r="A86" s="523"/>
      <c r="B86" s="129"/>
      <c r="C86" s="1"/>
      <c r="D86" s="1"/>
      <c r="E86" s="1" t="s">
        <v>11</v>
      </c>
      <c r="F86" s="91" t="s">
        <v>67</v>
      </c>
      <c r="G86" s="13">
        <v>135571.5</v>
      </c>
      <c r="K86" s="373"/>
      <c r="L86" s="376"/>
      <c r="M86" s="129"/>
      <c r="N86" s="1"/>
      <c r="O86" s="1"/>
      <c r="P86" s="1"/>
      <c r="Q86" s="1"/>
      <c r="R86" s="91"/>
      <c r="S86" s="13"/>
      <c r="V86" s="518">
        <v>6</v>
      </c>
      <c r="W86" s="478" t="s">
        <v>114</v>
      </c>
      <c r="X86" s="83" t="s">
        <v>143</v>
      </c>
      <c r="Y86" s="83" t="s">
        <v>131</v>
      </c>
      <c r="Z86" s="83" t="s">
        <v>147</v>
      </c>
      <c r="AA86" s="83" t="s">
        <v>159</v>
      </c>
      <c r="AB86" s="83" t="s">
        <v>262</v>
      </c>
      <c r="AC86" s="69">
        <v>9507.66</v>
      </c>
    </row>
    <row r="87" spans="1:32" ht="18" customHeight="1" thickBot="1" x14ac:dyDescent="0.3">
      <c r="A87" s="523"/>
      <c r="B87" s="129"/>
      <c r="C87" s="1"/>
      <c r="D87" s="1"/>
      <c r="E87" s="1"/>
      <c r="F87" s="91"/>
      <c r="G87" s="13"/>
      <c r="K87" s="373"/>
      <c r="L87" s="376"/>
      <c r="M87" s="129"/>
      <c r="N87" s="1"/>
      <c r="O87" s="1"/>
      <c r="P87" s="1"/>
      <c r="Q87" s="1"/>
      <c r="R87" s="91"/>
      <c r="S87" s="13"/>
      <c r="V87" s="520"/>
      <c r="W87" s="483"/>
      <c r="X87" s="36" t="s">
        <v>146</v>
      </c>
      <c r="Y87" s="36"/>
      <c r="Z87" s="36"/>
      <c r="AA87" s="36"/>
      <c r="AB87" s="36"/>
      <c r="AC87" s="68"/>
    </row>
    <row r="88" spans="1:32" ht="18" customHeight="1" x14ac:dyDescent="0.25">
      <c r="A88" s="523"/>
      <c r="B88" s="129"/>
      <c r="C88" s="1"/>
      <c r="D88" s="1"/>
      <c r="E88" s="1"/>
      <c r="F88" s="91"/>
      <c r="G88" s="13"/>
      <c r="K88" s="373"/>
      <c r="L88" s="376"/>
      <c r="M88" s="129"/>
      <c r="N88" s="1"/>
      <c r="O88" s="1"/>
      <c r="P88" s="1"/>
      <c r="Q88" s="1"/>
      <c r="R88" s="91"/>
      <c r="S88" s="13"/>
      <c r="V88" s="524">
        <v>7</v>
      </c>
      <c r="W88" s="525" t="s">
        <v>114</v>
      </c>
      <c r="X88" s="83" t="s">
        <v>143</v>
      </c>
      <c r="Y88" s="83" t="s">
        <v>127</v>
      </c>
      <c r="Z88" s="83" t="s">
        <v>149</v>
      </c>
      <c r="AA88" s="83" t="s">
        <v>11</v>
      </c>
      <c r="AB88" s="90" t="s">
        <v>263</v>
      </c>
      <c r="AC88" s="69">
        <v>9418.91</v>
      </c>
    </row>
    <row r="89" spans="1:32" ht="18" customHeight="1" x14ac:dyDescent="0.25">
      <c r="A89" s="523"/>
      <c r="B89" s="129"/>
      <c r="C89" s="1"/>
      <c r="D89" s="1"/>
      <c r="E89" s="1"/>
      <c r="F89" s="91"/>
      <c r="G89" s="13"/>
      <c r="K89" s="373"/>
      <c r="L89" s="376"/>
      <c r="M89" s="129"/>
      <c r="N89" s="1"/>
      <c r="O89" s="1"/>
      <c r="P89" s="1"/>
      <c r="Q89" s="1"/>
      <c r="R89" s="91"/>
      <c r="S89" s="13"/>
      <c r="V89" s="526"/>
      <c r="W89" s="527"/>
      <c r="X89" s="1" t="s">
        <v>148</v>
      </c>
      <c r="Y89" s="1"/>
      <c r="Z89" s="1"/>
      <c r="AA89" s="1" t="s">
        <v>11</v>
      </c>
      <c r="AB89" s="91" t="s">
        <v>264</v>
      </c>
      <c r="AC89" s="13">
        <v>8940.0400000000009</v>
      </c>
    </row>
    <row r="90" spans="1:32" ht="18" customHeight="1" thickBot="1" x14ac:dyDescent="0.3">
      <c r="A90" s="523"/>
      <c r="B90" s="129"/>
      <c r="C90" s="1"/>
      <c r="D90" s="1"/>
      <c r="E90" s="1"/>
      <c r="F90" s="91"/>
      <c r="G90" s="13"/>
      <c r="K90" s="373"/>
      <c r="L90" s="376"/>
      <c r="M90" s="129"/>
      <c r="N90" s="1"/>
      <c r="O90" s="1"/>
      <c r="P90" s="1"/>
      <c r="Q90" s="1"/>
      <c r="R90" s="91"/>
      <c r="S90" s="13"/>
      <c r="V90" s="443"/>
      <c r="W90" s="528"/>
      <c r="X90" s="36"/>
      <c r="Y90" s="36"/>
      <c r="Z90" s="36"/>
      <c r="AA90" s="36" t="s">
        <v>11</v>
      </c>
      <c r="AB90" s="63" t="s">
        <v>265</v>
      </c>
      <c r="AC90" s="68">
        <v>7350.4</v>
      </c>
    </row>
    <row r="91" spans="1:32" ht="15.75" hidden="1" customHeight="1" x14ac:dyDescent="0.25">
      <c r="A91" s="513"/>
      <c r="B91" s="84"/>
      <c r="C91" s="7"/>
      <c r="D91" s="7"/>
      <c r="E91" s="7"/>
      <c r="F91" s="119"/>
      <c r="G91" s="131"/>
      <c r="K91" s="373"/>
      <c r="L91" s="376"/>
      <c r="M91" s="84"/>
      <c r="N91" s="7"/>
      <c r="O91" s="7"/>
      <c r="P91" s="7"/>
      <c r="Q91" s="7"/>
      <c r="R91" s="119"/>
      <c r="S91" s="131"/>
      <c r="V91" s="484">
        <v>9</v>
      </c>
      <c r="W91" s="484" t="s">
        <v>114</v>
      </c>
      <c r="X91" s="82"/>
      <c r="Y91" s="82"/>
      <c r="Z91" s="82"/>
      <c r="AA91" s="82"/>
      <c r="AB91" s="150"/>
      <c r="AC91" s="209"/>
    </row>
    <row r="92" spans="1:32" ht="15.75" hidden="1" customHeight="1" x14ac:dyDescent="0.25">
      <c r="A92" s="513"/>
      <c r="B92" s="84"/>
      <c r="C92" s="7"/>
      <c r="D92" s="7"/>
      <c r="E92" s="7"/>
      <c r="F92" s="119"/>
      <c r="G92" s="131"/>
      <c r="K92" s="373"/>
      <c r="L92" s="376"/>
      <c r="M92" s="84"/>
      <c r="N92" s="7"/>
      <c r="O92" s="7"/>
      <c r="P92" s="7"/>
      <c r="Q92" s="7"/>
      <c r="R92" s="119"/>
      <c r="S92" s="131"/>
      <c r="V92" s="480"/>
      <c r="W92" s="480"/>
      <c r="X92" s="1"/>
      <c r="Y92" s="1"/>
      <c r="Z92" s="1"/>
      <c r="AA92" s="1"/>
      <c r="AB92" s="91"/>
      <c r="AC92" s="97"/>
    </row>
    <row r="93" spans="1:32" ht="15.75" hidden="1" customHeight="1" x14ac:dyDescent="0.25">
      <c r="A93" s="513"/>
      <c r="B93" s="84"/>
      <c r="C93" s="7"/>
      <c r="D93" s="7"/>
      <c r="E93" s="7"/>
      <c r="F93" s="119"/>
      <c r="G93" s="131"/>
      <c r="K93" s="373"/>
      <c r="L93" s="376"/>
      <c r="M93" s="84"/>
      <c r="N93" s="7"/>
      <c r="O93" s="7"/>
      <c r="P93" s="7"/>
      <c r="Q93" s="7"/>
      <c r="R93" s="119"/>
      <c r="S93" s="131"/>
      <c r="V93" s="485"/>
      <c r="W93" s="485"/>
      <c r="X93" s="7"/>
      <c r="Y93" s="7"/>
      <c r="Z93" s="7"/>
      <c r="AA93" s="7"/>
      <c r="AB93" s="119"/>
      <c r="AC93" s="196"/>
    </row>
    <row r="94" spans="1:32" ht="15.75" customHeight="1" x14ac:dyDescent="0.25">
      <c r="A94" s="513"/>
      <c r="B94" s="84"/>
      <c r="C94" s="7"/>
      <c r="D94" s="7"/>
      <c r="E94" s="7"/>
      <c r="F94" s="119"/>
      <c r="G94" s="131"/>
      <c r="K94" s="373"/>
      <c r="L94" s="376"/>
      <c r="M94" s="84"/>
      <c r="N94" s="7"/>
      <c r="O94" s="7"/>
      <c r="P94" s="7"/>
      <c r="Q94" s="7"/>
      <c r="R94" s="119"/>
      <c r="S94" s="131"/>
      <c r="V94" s="514">
        <v>8</v>
      </c>
      <c r="W94" s="478" t="s">
        <v>114</v>
      </c>
      <c r="X94" s="83" t="s">
        <v>156</v>
      </c>
      <c r="Y94" s="83" t="s">
        <v>162</v>
      </c>
      <c r="Z94" s="83" t="s">
        <v>266</v>
      </c>
      <c r="AA94" s="83" t="s">
        <v>11</v>
      </c>
      <c r="AB94" s="90" t="s">
        <v>267</v>
      </c>
      <c r="AC94" s="69">
        <v>30000</v>
      </c>
      <c r="AF94" s="81"/>
    </row>
    <row r="95" spans="1:32" ht="15.75" customHeight="1" thickBot="1" x14ac:dyDescent="0.3">
      <c r="A95" s="513"/>
      <c r="B95" s="84"/>
      <c r="C95" s="7"/>
      <c r="D95" s="7"/>
      <c r="E95" s="7"/>
      <c r="F95" s="119"/>
      <c r="G95" s="131"/>
      <c r="K95" s="373"/>
      <c r="L95" s="376"/>
      <c r="M95" s="84"/>
      <c r="N95" s="7"/>
      <c r="O95" s="7"/>
      <c r="P95" s="7"/>
      <c r="Q95" s="7"/>
      <c r="R95" s="119"/>
      <c r="S95" s="131"/>
      <c r="V95" s="517"/>
      <c r="W95" s="483"/>
      <c r="X95" s="36" t="s">
        <v>268</v>
      </c>
      <c r="Y95" s="36"/>
      <c r="Z95" s="36"/>
      <c r="AA95" s="36"/>
      <c r="AB95" s="36"/>
      <c r="AC95" s="68"/>
    </row>
    <row r="96" spans="1:32" ht="15.75" customHeight="1" x14ac:dyDescent="0.25">
      <c r="A96" s="513"/>
      <c r="B96" s="84"/>
      <c r="C96" s="7"/>
      <c r="D96" s="7"/>
      <c r="E96" s="7"/>
      <c r="F96" s="119"/>
      <c r="G96" s="131"/>
      <c r="K96" s="373"/>
      <c r="L96" s="376"/>
      <c r="M96" s="84"/>
      <c r="N96" s="7"/>
      <c r="O96" s="7"/>
      <c r="P96" s="7"/>
      <c r="Q96" s="7"/>
      <c r="R96" s="119"/>
      <c r="S96" s="131"/>
      <c r="V96" s="514">
        <v>9</v>
      </c>
      <c r="W96" s="478" t="s">
        <v>114</v>
      </c>
      <c r="X96" s="83" t="s">
        <v>156</v>
      </c>
      <c r="Y96" s="83" t="s">
        <v>138</v>
      </c>
      <c r="Z96" s="83" t="s">
        <v>157</v>
      </c>
      <c r="AA96" s="478" t="s">
        <v>11</v>
      </c>
      <c r="AB96" s="478" t="s">
        <v>269</v>
      </c>
      <c r="AC96" s="529">
        <v>15776.84</v>
      </c>
    </row>
    <row r="97" spans="1:29" ht="15.75" customHeight="1" thickBot="1" x14ac:dyDescent="0.3">
      <c r="A97" s="513"/>
      <c r="B97" s="84"/>
      <c r="C97" s="7"/>
      <c r="D97" s="7"/>
      <c r="E97" s="7"/>
      <c r="F97" s="119"/>
      <c r="G97" s="131"/>
      <c r="K97" s="373"/>
      <c r="L97" s="376"/>
      <c r="M97" s="84"/>
      <c r="N97" s="7"/>
      <c r="O97" s="7"/>
      <c r="P97" s="7"/>
      <c r="Q97" s="7"/>
      <c r="R97" s="119"/>
      <c r="S97" s="131"/>
      <c r="V97" s="516"/>
      <c r="W97" s="480"/>
      <c r="X97" s="1" t="s">
        <v>158</v>
      </c>
      <c r="Y97" s="1"/>
      <c r="Z97" s="1"/>
      <c r="AA97" s="480"/>
      <c r="AB97" s="480"/>
      <c r="AC97" s="530"/>
    </row>
    <row r="98" spans="1:29" ht="15.75" hidden="1" customHeight="1" x14ac:dyDescent="0.25">
      <c r="A98" s="513"/>
      <c r="B98" s="84"/>
      <c r="C98" s="7"/>
      <c r="D98" s="7"/>
      <c r="E98" s="7"/>
      <c r="F98" s="119"/>
      <c r="G98" s="131"/>
      <c r="K98" s="373"/>
      <c r="L98" s="376"/>
      <c r="M98" s="84"/>
      <c r="N98" s="7"/>
      <c r="O98" s="7"/>
      <c r="P98" s="7"/>
      <c r="Q98" s="7"/>
      <c r="R98" s="119"/>
      <c r="S98" s="131"/>
      <c r="V98" s="517"/>
      <c r="W98" s="36"/>
      <c r="X98" s="36"/>
      <c r="Y98" s="36"/>
      <c r="Z98" s="36"/>
      <c r="AA98" s="36"/>
      <c r="AB98" s="36"/>
      <c r="AC98" s="68"/>
    </row>
    <row r="99" spans="1:29" ht="15.75" customHeight="1" x14ac:dyDescent="0.25">
      <c r="A99" s="513"/>
      <c r="B99" s="84"/>
      <c r="C99" s="7"/>
      <c r="D99" s="7"/>
      <c r="E99" s="7"/>
      <c r="F99" s="119"/>
      <c r="G99" s="131"/>
      <c r="K99" s="373"/>
      <c r="L99" s="376"/>
      <c r="M99" s="84"/>
      <c r="N99" s="7"/>
      <c r="O99" s="7"/>
      <c r="P99" s="7"/>
      <c r="Q99" s="7"/>
      <c r="R99" s="119"/>
      <c r="S99" s="131"/>
      <c r="V99" s="518">
        <v>10</v>
      </c>
      <c r="W99" s="478" t="s">
        <v>114</v>
      </c>
      <c r="X99" s="83" t="s">
        <v>143</v>
      </c>
      <c r="Y99" s="83" t="s">
        <v>270</v>
      </c>
      <c r="Z99" s="83" t="s">
        <v>271</v>
      </c>
      <c r="AA99" s="478" t="s">
        <v>11</v>
      </c>
      <c r="AB99" s="478" t="s">
        <v>272</v>
      </c>
      <c r="AC99" s="529">
        <v>23524.57</v>
      </c>
    </row>
    <row r="100" spans="1:29" ht="15.75" customHeight="1" thickBot="1" x14ac:dyDescent="0.3">
      <c r="A100" s="513"/>
      <c r="B100" s="84"/>
      <c r="C100" s="7"/>
      <c r="D100" s="7"/>
      <c r="E100" s="7"/>
      <c r="F100" s="119"/>
      <c r="G100" s="131"/>
      <c r="K100" s="373"/>
      <c r="L100" s="376"/>
      <c r="M100" s="84"/>
      <c r="N100" s="7"/>
      <c r="O100" s="7"/>
      <c r="P100" s="7"/>
      <c r="Q100" s="7"/>
      <c r="R100" s="119"/>
      <c r="S100" s="131"/>
      <c r="V100" s="520"/>
      <c r="W100" s="483"/>
      <c r="X100" s="36" t="s">
        <v>273</v>
      </c>
      <c r="Y100" s="36"/>
      <c r="Z100" s="36"/>
      <c r="AA100" s="483"/>
      <c r="AB100" s="483"/>
      <c r="AC100" s="531"/>
    </row>
    <row r="101" spans="1:29" ht="15.75" customHeight="1" x14ac:dyDescent="0.25">
      <c r="A101" s="513"/>
      <c r="B101" s="84"/>
      <c r="C101" s="7"/>
      <c r="D101" s="7"/>
      <c r="E101" s="7"/>
      <c r="F101" s="119"/>
      <c r="G101" s="131"/>
      <c r="K101" s="373"/>
      <c r="L101" s="376"/>
      <c r="M101" s="84"/>
      <c r="N101" s="7"/>
      <c r="O101" s="7"/>
      <c r="P101" s="7"/>
      <c r="Q101" s="7"/>
      <c r="R101" s="119"/>
      <c r="S101" s="131"/>
      <c r="V101" s="514">
        <v>11</v>
      </c>
      <c r="W101" s="478" t="s">
        <v>114</v>
      </c>
      <c r="X101" s="83" t="s">
        <v>177</v>
      </c>
      <c r="Y101" s="83" t="s">
        <v>178</v>
      </c>
      <c r="Z101" s="83" t="s">
        <v>179</v>
      </c>
      <c r="AA101" s="83" t="s">
        <v>11</v>
      </c>
      <c r="AB101" s="90" t="s">
        <v>274</v>
      </c>
      <c r="AC101" s="69">
        <v>38524.629999999997</v>
      </c>
    </row>
    <row r="102" spans="1:29" ht="15.75" customHeight="1" thickBot="1" x14ac:dyDescent="0.3">
      <c r="A102" s="513"/>
      <c r="B102" s="84"/>
      <c r="C102" s="7"/>
      <c r="D102" s="7"/>
      <c r="E102" s="7"/>
      <c r="F102" s="119"/>
      <c r="G102" s="131"/>
      <c r="K102" s="373"/>
      <c r="L102" s="376"/>
      <c r="M102" s="84"/>
      <c r="N102" s="7"/>
      <c r="O102" s="7"/>
      <c r="P102" s="7"/>
      <c r="Q102" s="7"/>
      <c r="R102" s="119"/>
      <c r="S102" s="131"/>
      <c r="V102" s="517"/>
      <c r="W102" s="483"/>
      <c r="X102" s="36" t="s">
        <v>180</v>
      </c>
      <c r="Y102" s="36"/>
      <c r="Z102" s="36"/>
      <c r="AA102" s="36"/>
      <c r="AB102" s="36"/>
      <c r="AC102" s="68"/>
    </row>
    <row r="103" spans="1:29" ht="15.75" hidden="1" customHeight="1" x14ac:dyDescent="0.25">
      <c r="A103" s="513"/>
      <c r="B103" s="84"/>
      <c r="C103" s="7"/>
      <c r="D103" s="7"/>
      <c r="E103" s="7"/>
      <c r="F103" s="119"/>
      <c r="G103" s="131"/>
      <c r="K103" s="373"/>
      <c r="L103" s="376"/>
      <c r="M103" s="84"/>
      <c r="N103" s="7"/>
      <c r="O103" s="7"/>
      <c r="P103" s="7"/>
      <c r="Q103" s="7"/>
      <c r="R103" s="119"/>
      <c r="S103" s="131"/>
      <c r="V103" s="82">
        <v>12</v>
      </c>
      <c r="W103" s="484" t="s">
        <v>114</v>
      </c>
      <c r="X103" s="82"/>
      <c r="Y103" s="82"/>
      <c r="Z103" s="82"/>
      <c r="AA103" s="82"/>
      <c r="AB103" s="82"/>
      <c r="AC103" s="209"/>
    </row>
    <row r="104" spans="1:29" ht="15.75" hidden="1" customHeight="1" x14ac:dyDescent="0.25">
      <c r="A104" s="513"/>
      <c r="B104" s="84"/>
      <c r="C104" s="7"/>
      <c r="D104" s="7"/>
      <c r="E104" s="7"/>
      <c r="F104" s="119"/>
      <c r="G104" s="131"/>
      <c r="K104" s="373"/>
      <c r="L104" s="376"/>
      <c r="M104" s="84"/>
      <c r="N104" s="7"/>
      <c r="O104" s="7"/>
      <c r="P104" s="7"/>
      <c r="Q104" s="7"/>
      <c r="R104" s="119"/>
      <c r="S104" s="131"/>
      <c r="V104" s="7"/>
      <c r="W104" s="485"/>
      <c r="X104" s="7"/>
      <c r="Y104" s="7"/>
      <c r="Z104" s="7"/>
      <c r="AA104" s="7"/>
      <c r="AB104" s="7"/>
      <c r="AC104" s="196"/>
    </row>
    <row r="105" spans="1:29" ht="15.75" customHeight="1" x14ac:dyDescent="0.25">
      <c r="A105" s="513"/>
      <c r="B105" s="84"/>
      <c r="C105" s="7"/>
      <c r="D105" s="7"/>
      <c r="E105" s="7"/>
      <c r="F105" s="119"/>
      <c r="G105" s="131"/>
      <c r="K105" s="373"/>
      <c r="L105" s="376"/>
      <c r="M105" s="84"/>
      <c r="N105" s="7"/>
      <c r="O105" s="7"/>
      <c r="P105" s="7"/>
      <c r="Q105" s="7"/>
      <c r="R105" s="119"/>
      <c r="S105" s="131"/>
      <c r="V105" s="532">
        <v>12</v>
      </c>
      <c r="W105" s="525" t="s">
        <v>114</v>
      </c>
      <c r="X105" s="83" t="s">
        <v>139</v>
      </c>
      <c r="Y105" s="525" t="s">
        <v>34</v>
      </c>
      <c r="Z105" s="525" t="s">
        <v>275</v>
      </c>
      <c r="AA105" s="83" t="s">
        <v>11</v>
      </c>
      <c r="AB105" s="83" t="s">
        <v>276</v>
      </c>
      <c r="AC105" s="69">
        <v>13517.8</v>
      </c>
    </row>
    <row r="106" spans="1:29" ht="15.75" customHeight="1" x14ac:dyDescent="0.25">
      <c r="A106" s="513"/>
      <c r="B106" s="84"/>
      <c r="C106" s="7"/>
      <c r="D106" s="7"/>
      <c r="E106" s="7"/>
      <c r="F106" s="119"/>
      <c r="G106" s="131"/>
      <c r="K106" s="373"/>
      <c r="L106" s="376"/>
      <c r="M106" s="84"/>
      <c r="N106" s="7"/>
      <c r="O106" s="7"/>
      <c r="P106" s="7"/>
      <c r="Q106" s="7"/>
      <c r="R106" s="119"/>
      <c r="S106" s="131"/>
      <c r="V106" s="373"/>
      <c r="W106" s="527"/>
      <c r="X106" s="1" t="s">
        <v>277</v>
      </c>
      <c r="Y106" s="527"/>
      <c r="Z106" s="527"/>
      <c r="AA106" s="1" t="s">
        <v>11</v>
      </c>
      <c r="AB106" s="1" t="s">
        <v>278</v>
      </c>
      <c r="AC106" s="13">
        <v>39970.49</v>
      </c>
    </row>
    <row r="107" spans="1:29" ht="15.75" customHeight="1" x14ac:dyDescent="0.25">
      <c r="A107" s="513"/>
      <c r="B107" s="84"/>
      <c r="C107" s="7"/>
      <c r="D107" s="7"/>
      <c r="E107" s="7"/>
      <c r="F107" s="119"/>
      <c r="G107" s="131"/>
      <c r="K107" s="373"/>
      <c r="L107" s="376"/>
      <c r="M107" s="84"/>
      <c r="N107" s="7"/>
      <c r="O107" s="7"/>
      <c r="P107" s="7"/>
      <c r="Q107" s="7"/>
      <c r="R107" s="119"/>
      <c r="S107" s="131"/>
      <c r="V107" s="373"/>
      <c r="W107" s="527"/>
      <c r="X107" s="1"/>
      <c r="Y107" s="527"/>
      <c r="Z107" s="527"/>
      <c r="AA107" s="1" t="s">
        <v>11</v>
      </c>
      <c r="AB107" s="1" t="s">
        <v>279</v>
      </c>
      <c r="AC107" s="13">
        <v>35534.19</v>
      </c>
    </row>
    <row r="108" spans="1:29" ht="15.75" customHeight="1" x14ac:dyDescent="0.25">
      <c r="A108" s="513"/>
      <c r="B108" s="84"/>
      <c r="C108" s="7"/>
      <c r="D108" s="7"/>
      <c r="E108" s="7"/>
      <c r="F108" s="119"/>
      <c r="G108" s="131"/>
      <c r="K108" s="373"/>
      <c r="L108" s="376"/>
      <c r="M108" s="84"/>
      <c r="N108" s="7"/>
      <c r="O108" s="7"/>
      <c r="P108" s="7"/>
      <c r="Q108" s="7"/>
      <c r="R108" s="119"/>
      <c r="S108" s="131"/>
      <c r="V108" s="373"/>
      <c r="W108" s="527"/>
      <c r="X108" s="1"/>
      <c r="Y108" s="527"/>
      <c r="Z108" s="527"/>
      <c r="AA108" s="1" t="s">
        <v>11</v>
      </c>
      <c r="AB108" s="1" t="s">
        <v>280</v>
      </c>
      <c r="AC108" s="13">
        <v>32051.85</v>
      </c>
    </row>
    <row r="109" spans="1:29" ht="15.75" customHeight="1" x14ac:dyDescent="0.25">
      <c r="A109" s="513"/>
      <c r="B109" s="84"/>
      <c r="C109" s="7"/>
      <c r="D109" s="7"/>
      <c r="E109" s="7"/>
      <c r="F109" s="119"/>
      <c r="G109" s="131"/>
      <c r="K109" s="373"/>
      <c r="L109" s="376"/>
      <c r="M109" s="84"/>
      <c r="N109" s="7"/>
      <c r="O109" s="7"/>
      <c r="P109" s="7"/>
      <c r="Q109" s="7"/>
      <c r="R109" s="119"/>
      <c r="S109" s="131"/>
      <c r="V109" s="373"/>
      <c r="W109" s="527"/>
      <c r="X109" s="1"/>
      <c r="Y109" s="527"/>
      <c r="Z109" s="527"/>
      <c r="AA109" s="1" t="s">
        <v>11</v>
      </c>
      <c r="AB109" s="1" t="s">
        <v>281</v>
      </c>
      <c r="AC109" s="13">
        <v>130625.19</v>
      </c>
    </row>
    <row r="110" spans="1:29" ht="15.75" customHeight="1" thickBot="1" x14ac:dyDescent="0.3">
      <c r="A110" s="513"/>
      <c r="B110" s="84"/>
      <c r="C110" s="7"/>
      <c r="D110" s="7"/>
      <c r="E110" s="7"/>
      <c r="F110" s="119"/>
      <c r="G110" s="131"/>
      <c r="K110" s="373"/>
      <c r="L110" s="376"/>
      <c r="M110" s="84"/>
      <c r="N110" s="7"/>
      <c r="O110" s="7"/>
      <c r="P110" s="7"/>
      <c r="Q110" s="7"/>
      <c r="R110" s="119"/>
      <c r="S110" s="131"/>
      <c r="V110" s="533"/>
      <c r="W110" s="527"/>
      <c r="X110" s="1"/>
      <c r="Y110" s="534"/>
      <c r="Z110" s="534"/>
      <c r="AA110" s="1" t="s">
        <v>11</v>
      </c>
      <c r="AB110" s="1" t="s">
        <v>282</v>
      </c>
      <c r="AC110" s="13">
        <v>16811.95</v>
      </c>
    </row>
    <row r="111" spans="1:29" ht="15.75" hidden="1" customHeight="1" x14ac:dyDescent="0.25">
      <c r="A111" s="513"/>
      <c r="B111" s="84"/>
      <c r="C111" s="7"/>
      <c r="D111" s="7"/>
      <c r="E111" s="7"/>
      <c r="F111" s="119"/>
      <c r="G111" s="131"/>
      <c r="K111" s="373"/>
      <c r="L111" s="376"/>
      <c r="M111" s="84"/>
      <c r="N111" s="7"/>
      <c r="O111" s="7"/>
      <c r="P111" s="7"/>
      <c r="Q111" s="7"/>
      <c r="R111" s="119"/>
      <c r="S111" s="131"/>
      <c r="V111" s="482"/>
      <c r="W111" s="528"/>
      <c r="X111" s="36"/>
      <c r="Y111" s="36"/>
      <c r="Z111" s="36"/>
      <c r="AA111" s="36"/>
      <c r="AB111" s="36"/>
      <c r="AC111" s="68"/>
    </row>
    <row r="112" spans="1:29" ht="15.75" customHeight="1" x14ac:dyDescent="0.25">
      <c r="A112" s="513"/>
      <c r="B112" s="84"/>
      <c r="C112" s="7"/>
      <c r="D112" s="7"/>
      <c r="E112" s="7"/>
      <c r="F112" s="119"/>
      <c r="G112" s="131"/>
      <c r="K112" s="373"/>
      <c r="L112" s="376"/>
      <c r="M112" s="84"/>
      <c r="N112" s="7"/>
      <c r="O112" s="7"/>
      <c r="P112" s="7"/>
      <c r="Q112" s="7"/>
      <c r="R112" s="119"/>
      <c r="S112" s="131"/>
      <c r="V112" s="518">
        <v>13</v>
      </c>
      <c r="W112" s="478" t="s">
        <v>114</v>
      </c>
      <c r="X112" s="83" t="s">
        <v>181</v>
      </c>
      <c r="Y112" s="83" t="s">
        <v>283</v>
      </c>
      <c r="Z112" s="83" t="s">
        <v>284</v>
      </c>
      <c r="AA112" s="83" t="s">
        <v>11</v>
      </c>
      <c r="AB112" s="83" t="s">
        <v>285</v>
      </c>
      <c r="AC112" s="69">
        <v>9232.64</v>
      </c>
    </row>
    <row r="113" spans="1:29" ht="15.75" customHeight="1" thickBot="1" x14ac:dyDescent="0.3">
      <c r="A113" s="513"/>
      <c r="B113" s="84"/>
      <c r="C113" s="7"/>
      <c r="D113" s="7"/>
      <c r="E113" s="7"/>
      <c r="F113" s="119"/>
      <c r="G113" s="131"/>
      <c r="K113" s="373"/>
      <c r="L113" s="376"/>
      <c r="M113" s="84"/>
      <c r="N113" s="7"/>
      <c r="O113" s="7"/>
      <c r="P113" s="7"/>
      <c r="Q113" s="7"/>
      <c r="R113" s="119"/>
      <c r="S113" s="131"/>
      <c r="V113" s="520"/>
      <c r="W113" s="483"/>
      <c r="X113" s="36" t="s">
        <v>286</v>
      </c>
      <c r="Y113" s="36"/>
      <c r="Z113" s="36"/>
      <c r="AA113" s="36"/>
      <c r="AB113" s="36"/>
      <c r="AC113" s="68"/>
    </row>
    <row r="114" spans="1:29" ht="15.75" customHeight="1" x14ac:dyDescent="0.25">
      <c r="A114" s="513"/>
      <c r="B114" s="84"/>
      <c r="C114" s="7"/>
      <c r="D114" s="7"/>
      <c r="E114" s="7"/>
      <c r="F114" s="119"/>
      <c r="G114" s="131"/>
      <c r="K114" s="373"/>
      <c r="L114" s="376"/>
      <c r="M114" s="84"/>
      <c r="N114" s="7"/>
      <c r="O114" s="7"/>
      <c r="P114" s="7"/>
      <c r="Q114" s="7"/>
      <c r="R114" s="119"/>
      <c r="S114" s="131"/>
      <c r="V114" s="535">
        <v>14</v>
      </c>
      <c r="W114" s="484" t="s">
        <v>114</v>
      </c>
      <c r="X114" s="82" t="s">
        <v>181</v>
      </c>
      <c r="Y114" s="82" t="s">
        <v>166</v>
      </c>
      <c r="Z114" s="82" t="s">
        <v>287</v>
      </c>
      <c r="AA114" s="484" t="s">
        <v>11</v>
      </c>
      <c r="AB114" s="484" t="s">
        <v>288</v>
      </c>
      <c r="AC114" s="536">
        <v>58086.080000000002</v>
      </c>
    </row>
    <row r="115" spans="1:29" ht="15.75" customHeight="1" thickBot="1" x14ac:dyDescent="0.3">
      <c r="A115" s="513"/>
      <c r="B115" s="84"/>
      <c r="C115" s="7"/>
      <c r="D115" s="7"/>
      <c r="E115" s="7"/>
      <c r="F115" s="119"/>
      <c r="G115" s="131"/>
      <c r="K115" s="373"/>
      <c r="L115" s="376"/>
      <c r="M115" s="84"/>
      <c r="N115" s="7"/>
      <c r="O115" s="7"/>
      <c r="P115" s="7"/>
      <c r="Q115" s="7"/>
      <c r="R115" s="119"/>
      <c r="S115" s="131"/>
      <c r="V115" s="442"/>
      <c r="W115" s="480"/>
      <c r="X115" s="1" t="s">
        <v>289</v>
      </c>
      <c r="Y115" s="1"/>
      <c r="Z115" s="1"/>
      <c r="AA115" s="480"/>
      <c r="AB115" s="480"/>
      <c r="AC115" s="537"/>
    </row>
    <row r="116" spans="1:29" ht="15.75" hidden="1" customHeight="1" x14ac:dyDescent="0.25">
      <c r="A116" s="513"/>
      <c r="B116" s="84"/>
      <c r="C116" s="7"/>
      <c r="D116" s="7"/>
      <c r="E116" s="7"/>
      <c r="F116" s="119"/>
      <c r="G116" s="131"/>
      <c r="K116" s="373"/>
      <c r="L116" s="376"/>
      <c r="M116" s="84"/>
      <c r="N116" s="7"/>
      <c r="O116" s="7"/>
      <c r="P116" s="7"/>
      <c r="Q116" s="7"/>
      <c r="R116" s="119"/>
      <c r="S116" s="131"/>
      <c r="V116" s="1"/>
      <c r="W116" s="1"/>
      <c r="X116" s="1"/>
      <c r="Y116" s="1"/>
      <c r="Z116" s="1"/>
      <c r="AA116" s="1"/>
      <c r="AB116" s="1"/>
      <c r="AC116" s="97"/>
    </row>
    <row r="117" spans="1:29" ht="15.75" hidden="1" customHeight="1" x14ac:dyDescent="0.25">
      <c r="A117" s="513"/>
      <c r="B117" s="84"/>
      <c r="C117" s="7"/>
      <c r="D117" s="7"/>
      <c r="E117" s="7"/>
      <c r="F117" s="119"/>
      <c r="G117" s="131"/>
      <c r="K117" s="373"/>
      <c r="L117" s="376"/>
      <c r="M117" s="84"/>
      <c r="N117" s="7"/>
      <c r="O117" s="7"/>
      <c r="P117" s="7"/>
      <c r="Q117" s="7"/>
      <c r="R117" s="119"/>
      <c r="S117" s="131"/>
      <c r="V117" s="1"/>
      <c r="W117" s="1"/>
      <c r="X117" s="1"/>
      <c r="Y117" s="1"/>
      <c r="Z117" s="1"/>
      <c r="AA117" s="1"/>
      <c r="AB117" s="1"/>
      <c r="AC117" s="97"/>
    </row>
    <row r="118" spans="1:29" ht="15.75" hidden="1" customHeight="1" x14ac:dyDescent="0.25">
      <c r="A118" s="513"/>
      <c r="B118" s="84"/>
      <c r="C118" s="7"/>
      <c r="D118" s="7"/>
      <c r="E118" s="7"/>
      <c r="F118" s="119"/>
      <c r="G118" s="131"/>
      <c r="K118" s="373"/>
      <c r="L118" s="376"/>
      <c r="M118" s="84"/>
      <c r="N118" s="7"/>
      <c r="O118" s="7"/>
      <c r="P118" s="7"/>
      <c r="Q118" s="7"/>
      <c r="R118" s="119"/>
      <c r="S118" s="131"/>
      <c r="V118" s="1">
        <v>16</v>
      </c>
      <c r="W118" s="480" t="s">
        <v>114</v>
      </c>
      <c r="X118" s="1"/>
      <c r="Y118" s="1"/>
      <c r="Z118" s="1"/>
      <c r="AA118" s="480"/>
      <c r="AB118" s="480"/>
      <c r="AC118" s="537"/>
    </row>
    <row r="119" spans="1:29" ht="15.75" hidden="1" customHeight="1" x14ac:dyDescent="0.25">
      <c r="A119" s="513"/>
      <c r="B119" s="84"/>
      <c r="C119" s="7"/>
      <c r="D119" s="7"/>
      <c r="E119" s="7"/>
      <c r="F119" s="119"/>
      <c r="G119" s="131"/>
      <c r="K119" s="373"/>
      <c r="L119" s="376"/>
      <c r="M119" s="84"/>
      <c r="N119" s="7"/>
      <c r="O119" s="7"/>
      <c r="P119" s="7"/>
      <c r="Q119" s="7"/>
      <c r="R119" s="119"/>
      <c r="S119" s="131"/>
      <c r="V119" s="1"/>
      <c r="W119" s="480"/>
      <c r="X119" s="1"/>
      <c r="Y119" s="1"/>
      <c r="Z119" s="1"/>
      <c r="AA119" s="480"/>
      <c r="AB119" s="480"/>
      <c r="AC119" s="537"/>
    </row>
    <row r="120" spans="1:29" ht="15.75" hidden="1" customHeight="1" x14ac:dyDescent="0.25">
      <c r="A120" s="513"/>
      <c r="B120" s="84"/>
      <c r="C120" s="7"/>
      <c r="D120" s="7"/>
      <c r="E120" s="7"/>
      <c r="F120" s="119"/>
      <c r="G120" s="131"/>
      <c r="K120" s="373"/>
      <c r="L120" s="376"/>
      <c r="M120" s="84"/>
      <c r="N120" s="7"/>
      <c r="O120" s="7"/>
      <c r="P120" s="7"/>
      <c r="Q120" s="7"/>
      <c r="R120" s="119"/>
      <c r="S120" s="131"/>
      <c r="V120" s="1">
        <v>12</v>
      </c>
      <c r="W120" s="480" t="s">
        <v>114</v>
      </c>
      <c r="X120" s="1"/>
      <c r="Y120" s="1"/>
      <c r="Z120" s="1"/>
      <c r="AA120" s="1"/>
      <c r="AB120" s="1"/>
      <c r="AC120" s="97"/>
    </row>
    <row r="121" spans="1:29" ht="15.75" hidden="1" customHeight="1" x14ac:dyDescent="0.25">
      <c r="A121" s="513"/>
      <c r="B121" s="84"/>
      <c r="C121" s="7"/>
      <c r="D121" s="7"/>
      <c r="E121" s="7"/>
      <c r="F121" s="119"/>
      <c r="G121" s="131"/>
      <c r="K121" s="373"/>
      <c r="L121" s="376"/>
      <c r="M121" s="84"/>
      <c r="N121" s="7"/>
      <c r="O121" s="7"/>
      <c r="P121" s="7"/>
      <c r="Q121" s="7"/>
      <c r="R121" s="119"/>
      <c r="S121" s="131"/>
      <c r="V121" s="1"/>
      <c r="W121" s="480"/>
      <c r="X121" s="1"/>
      <c r="Y121" s="1"/>
      <c r="Z121" s="1"/>
      <c r="AA121" s="1"/>
      <c r="AB121" s="1"/>
      <c r="AC121" s="97"/>
    </row>
    <row r="122" spans="1:29" ht="15.75" hidden="1" customHeight="1" x14ac:dyDescent="0.25">
      <c r="A122" s="513"/>
      <c r="B122" s="84"/>
      <c r="C122" s="7"/>
      <c r="D122" s="7"/>
      <c r="E122" s="7"/>
      <c r="F122" s="119"/>
      <c r="G122" s="131"/>
      <c r="K122" s="373"/>
      <c r="L122" s="376"/>
      <c r="M122" s="84"/>
      <c r="N122" s="7"/>
      <c r="O122" s="7"/>
      <c r="P122" s="7"/>
      <c r="Q122" s="7"/>
      <c r="R122" s="119"/>
      <c r="S122" s="131"/>
      <c r="V122" s="1">
        <v>13</v>
      </c>
      <c r="W122" s="480" t="s">
        <v>114</v>
      </c>
      <c r="X122" s="1"/>
      <c r="Y122" s="1"/>
      <c r="Z122" s="1"/>
      <c r="AA122" s="1"/>
      <c r="AB122" s="1"/>
      <c r="AC122" s="97"/>
    </row>
    <row r="123" spans="1:29" ht="15.75" hidden="1" customHeight="1" x14ac:dyDescent="0.25">
      <c r="A123" s="513"/>
      <c r="B123" s="84"/>
      <c r="C123" s="7"/>
      <c r="D123" s="7"/>
      <c r="E123" s="7"/>
      <c r="F123" s="119"/>
      <c r="G123" s="131"/>
      <c r="K123" s="373"/>
      <c r="L123" s="376"/>
      <c r="M123" s="84"/>
      <c r="N123" s="7"/>
      <c r="O123" s="7"/>
      <c r="P123" s="7"/>
      <c r="Q123" s="7"/>
      <c r="R123" s="119"/>
      <c r="S123" s="131"/>
      <c r="V123" s="1"/>
      <c r="W123" s="480"/>
      <c r="X123" s="1"/>
      <c r="Y123" s="1"/>
      <c r="Z123" s="1"/>
      <c r="AA123" s="1"/>
      <c r="AB123" s="1"/>
      <c r="AC123" s="97"/>
    </row>
    <row r="124" spans="1:29" ht="15.75" hidden="1" customHeight="1" x14ac:dyDescent="0.25">
      <c r="A124" s="513"/>
      <c r="B124" s="84"/>
      <c r="C124" s="7"/>
      <c r="D124" s="7"/>
      <c r="E124" s="7"/>
      <c r="F124" s="119"/>
      <c r="G124" s="131"/>
      <c r="K124" s="373"/>
      <c r="L124" s="376"/>
      <c r="M124" s="84"/>
      <c r="N124" s="7"/>
      <c r="O124" s="7"/>
      <c r="P124" s="7"/>
      <c r="Q124" s="7"/>
      <c r="R124" s="119"/>
      <c r="S124" s="131"/>
      <c r="V124" s="1">
        <v>11</v>
      </c>
      <c r="W124" s="480" t="s">
        <v>114</v>
      </c>
      <c r="X124" s="1"/>
      <c r="Y124" s="1"/>
      <c r="Z124" s="1"/>
      <c r="AA124" s="1"/>
      <c r="AB124" s="1"/>
      <c r="AC124" s="97"/>
    </row>
    <row r="125" spans="1:29" ht="15.75" hidden="1" customHeight="1" x14ac:dyDescent="0.25">
      <c r="A125" s="513"/>
      <c r="B125" s="84"/>
      <c r="C125" s="7"/>
      <c r="D125" s="7"/>
      <c r="E125" s="7"/>
      <c r="F125" s="119"/>
      <c r="G125" s="131"/>
      <c r="K125" s="373"/>
      <c r="L125" s="376"/>
      <c r="M125" s="84"/>
      <c r="N125" s="7"/>
      <c r="O125" s="7"/>
      <c r="P125" s="7"/>
      <c r="Q125" s="7"/>
      <c r="R125" s="119"/>
      <c r="S125" s="131"/>
      <c r="V125" s="1"/>
      <c r="W125" s="480"/>
      <c r="X125" s="1"/>
      <c r="Y125" s="1"/>
      <c r="Z125" s="1"/>
      <c r="AA125" s="1"/>
      <c r="AB125" s="1"/>
      <c r="AC125" s="97"/>
    </row>
    <row r="126" spans="1:29" ht="15.75" hidden="1" customHeight="1" x14ac:dyDescent="0.25">
      <c r="A126" s="513"/>
      <c r="B126" s="84"/>
      <c r="C126" s="7"/>
      <c r="D126" s="7"/>
      <c r="E126" s="7"/>
      <c r="F126" s="119"/>
      <c r="G126" s="131"/>
      <c r="K126" s="373"/>
      <c r="L126" s="376"/>
      <c r="M126" s="84"/>
      <c r="N126" s="7"/>
      <c r="O126" s="7"/>
      <c r="P126" s="7"/>
      <c r="Q126" s="7"/>
      <c r="R126" s="119"/>
      <c r="S126" s="131"/>
      <c r="V126" s="1">
        <v>11</v>
      </c>
      <c r="W126" s="480" t="s">
        <v>114</v>
      </c>
      <c r="X126" s="1"/>
      <c r="Y126" s="1"/>
      <c r="Z126" s="1"/>
      <c r="AA126" s="1"/>
      <c r="AB126" s="1"/>
      <c r="AC126" s="97"/>
    </row>
    <row r="127" spans="1:29" ht="15.75" hidden="1" customHeight="1" x14ac:dyDescent="0.25">
      <c r="A127" s="513"/>
      <c r="B127" s="84"/>
      <c r="C127" s="7"/>
      <c r="D127" s="7"/>
      <c r="E127" s="7"/>
      <c r="F127" s="119"/>
      <c r="G127" s="131"/>
      <c r="K127" s="373"/>
      <c r="L127" s="376"/>
      <c r="M127" s="84"/>
      <c r="N127" s="7"/>
      <c r="O127" s="7"/>
      <c r="P127" s="7"/>
      <c r="Q127" s="7"/>
      <c r="R127" s="119"/>
      <c r="S127" s="131"/>
      <c r="V127" s="1"/>
      <c r="W127" s="480"/>
      <c r="X127" s="1"/>
      <c r="Y127" s="1"/>
      <c r="Z127" s="1"/>
      <c r="AA127" s="1"/>
      <c r="AB127" s="1"/>
      <c r="AC127" s="97"/>
    </row>
    <row r="128" spans="1:29" ht="17.25" hidden="1" customHeight="1" x14ac:dyDescent="0.25">
      <c r="A128" s="513"/>
      <c r="B128" s="84"/>
      <c r="C128" s="7"/>
      <c r="D128" s="7"/>
      <c r="E128" s="7"/>
      <c r="F128" s="119"/>
      <c r="G128" s="131"/>
      <c r="K128" s="373"/>
      <c r="L128" s="376"/>
      <c r="M128" s="84"/>
      <c r="N128" s="7"/>
      <c r="O128" s="7"/>
      <c r="P128" s="7"/>
      <c r="Q128" s="7"/>
      <c r="R128" s="119"/>
      <c r="S128" s="131"/>
      <c r="V128" s="480">
        <v>12</v>
      </c>
      <c r="W128" s="480" t="s">
        <v>114</v>
      </c>
      <c r="X128" s="1"/>
      <c r="Y128" s="1"/>
      <c r="Z128" s="1"/>
      <c r="AA128" s="480"/>
      <c r="AB128" s="1"/>
      <c r="AC128" s="97"/>
    </row>
    <row r="129" spans="1:36" ht="15.75" hidden="1" customHeight="1" x14ac:dyDescent="0.25">
      <c r="A129" s="513"/>
      <c r="B129" s="84"/>
      <c r="C129" s="7"/>
      <c r="D129" s="7"/>
      <c r="E129" s="7"/>
      <c r="F129" s="119"/>
      <c r="G129" s="131"/>
      <c r="K129" s="373"/>
      <c r="L129" s="376"/>
      <c r="M129" s="84"/>
      <c r="N129" s="7"/>
      <c r="O129" s="7"/>
      <c r="P129" s="7"/>
      <c r="Q129" s="7"/>
      <c r="R129" s="119"/>
      <c r="S129" s="131"/>
      <c r="V129" s="480"/>
      <c r="W129" s="480"/>
      <c r="X129" s="1"/>
      <c r="Y129" s="1"/>
      <c r="Z129" s="1"/>
      <c r="AA129" s="480"/>
      <c r="AB129" s="1"/>
      <c r="AC129" s="97"/>
    </row>
    <row r="130" spans="1:36" ht="15.75" hidden="1" customHeight="1" x14ac:dyDescent="0.25">
      <c r="A130" s="513"/>
      <c r="B130" s="84"/>
      <c r="C130" s="7"/>
      <c r="D130" s="7"/>
      <c r="E130" s="7"/>
      <c r="F130" s="119"/>
      <c r="G130" s="131"/>
      <c r="K130" s="373"/>
      <c r="L130" s="376"/>
      <c r="M130" s="84"/>
      <c r="N130" s="7"/>
      <c r="O130" s="7"/>
      <c r="P130" s="7"/>
      <c r="Q130" s="7"/>
      <c r="R130" s="119"/>
      <c r="S130" s="131"/>
      <c r="V130" s="1">
        <v>15</v>
      </c>
      <c r="W130" s="480" t="s">
        <v>114</v>
      </c>
      <c r="X130" s="1"/>
      <c r="Y130" s="1"/>
      <c r="Z130" s="1"/>
      <c r="AA130" s="480"/>
      <c r="AB130" s="480"/>
      <c r="AC130" s="537"/>
    </row>
    <row r="131" spans="1:36" ht="15.75" hidden="1" customHeight="1" x14ac:dyDescent="0.25">
      <c r="A131" s="513"/>
      <c r="B131" s="84"/>
      <c r="C131" s="7"/>
      <c r="D131" s="7"/>
      <c r="E131" s="7"/>
      <c r="F131" s="119"/>
      <c r="G131" s="131"/>
      <c r="K131" s="373"/>
      <c r="L131" s="376"/>
      <c r="M131" s="84"/>
      <c r="N131" s="7"/>
      <c r="O131" s="7"/>
      <c r="P131" s="7"/>
      <c r="Q131" s="7"/>
      <c r="R131" s="119"/>
      <c r="S131" s="131"/>
      <c r="V131" s="1"/>
      <c r="W131" s="480"/>
      <c r="X131" s="1"/>
      <c r="Y131" s="1"/>
      <c r="Z131" s="1"/>
      <c r="AA131" s="480"/>
      <c r="AB131" s="480"/>
      <c r="AC131" s="537"/>
    </row>
    <row r="132" spans="1:36" ht="15.75" hidden="1" customHeight="1" x14ac:dyDescent="0.25">
      <c r="A132" s="137"/>
      <c r="B132" s="138"/>
      <c r="C132" s="138"/>
      <c r="D132" s="138"/>
      <c r="E132" s="36" t="s">
        <v>11</v>
      </c>
      <c r="F132" s="63" t="s">
        <v>68</v>
      </c>
      <c r="G132" s="68">
        <v>93955.9</v>
      </c>
      <c r="K132" s="374"/>
      <c r="L132" s="377"/>
      <c r="M132" s="138"/>
      <c r="N132" s="138"/>
      <c r="O132" s="138"/>
      <c r="P132" s="138"/>
      <c r="Q132" s="36"/>
      <c r="R132" s="63"/>
      <c r="S132" s="68"/>
      <c r="V132" s="7"/>
      <c r="W132" s="7"/>
      <c r="X132" s="7"/>
      <c r="Y132" s="7"/>
      <c r="Z132" s="7"/>
      <c r="AA132" s="7"/>
      <c r="AB132" s="7"/>
      <c r="AC132" s="196"/>
    </row>
    <row r="133" spans="1:36" ht="15.75" customHeight="1" thickBot="1" x14ac:dyDescent="0.3">
      <c r="A133" s="404" t="s">
        <v>69</v>
      </c>
      <c r="B133" s="405"/>
      <c r="C133" s="405"/>
      <c r="D133" s="405"/>
      <c r="E133" s="405"/>
      <c r="F133" s="406"/>
      <c r="G133" s="135" t="e">
        <f>G84+G85+G86+#REF!+G132</f>
        <v>#REF!</v>
      </c>
      <c r="K133" s="417" t="s">
        <v>69</v>
      </c>
      <c r="L133" s="418"/>
      <c r="M133" s="418"/>
      <c r="N133" s="418"/>
      <c r="O133" s="418"/>
      <c r="P133" s="418"/>
      <c r="Q133" s="418"/>
      <c r="R133" s="419"/>
      <c r="S133" s="188" t="e">
        <f>S84+S85+S86+#REF!+S132</f>
        <v>#REF!</v>
      </c>
      <c r="V133" s="359" t="s">
        <v>69</v>
      </c>
      <c r="W133" s="360"/>
      <c r="X133" s="360"/>
      <c r="Y133" s="360"/>
      <c r="Z133" s="360"/>
      <c r="AA133" s="360"/>
      <c r="AB133" s="361"/>
      <c r="AC133" s="19">
        <f>SUM(AC69:AC132)</f>
        <v>1452389.47</v>
      </c>
    </row>
    <row r="134" spans="1:36" ht="15.75" customHeight="1" thickBot="1" x14ac:dyDescent="0.3">
      <c r="A134" s="349"/>
      <c r="B134" s="350"/>
      <c r="C134" s="350"/>
      <c r="D134" s="350"/>
      <c r="E134" s="350"/>
      <c r="F134" s="351"/>
      <c r="G134" s="187"/>
      <c r="K134" s="352"/>
      <c r="L134" s="216"/>
      <c r="M134" s="216"/>
      <c r="N134" s="216"/>
      <c r="O134" s="216"/>
      <c r="P134" s="216"/>
      <c r="Q134" s="216"/>
      <c r="R134" s="216"/>
      <c r="S134" s="187"/>
      <c r="V134" s="514">
        <v>1</v>
      </c>
      <c r="W134" s="478" t="s">
        <v>119</v>
      </c>
      <c r="X134" s="83" t="s">
        <v>139</v>
      </c>
      <c r="Y134" s="478" t="s">
        <v>160</v>
      </c>
      <c r="Z134" s="83" t="s">
        <v>290</v>
      </c>
      <c r="AA134" s="478" t="s">
        <v>11</v>
      </c>
      <c r="AB134" s="90" t="s">
        <v>291</v>
      </c>
      <c r="AC134" s="69">
        <v>14151.91</v>
      </c>
    </row>
    <row r="135" spans="1:36" ht="15.75" customHeight="1" thickBot="1" x14ac:dyDescent="0.3">
      <c r="A135" s="349"/>
      <c r="B135" s="350"/>
      <c r="C135" s="350"/>
      <c r="D135" s="350"/>
      <c r="E135" s="350"/>
      <c r="F135" s="351"/>
      <c r="G135" s="187"/>
      <c r="K135" s="352"/>
      <c r="L135" s="216"/>
      <c r="M135" s="216"/>
      <c r="N135" s="216"/>
      <c r="O135" s="216"/>
      <c r="P135" s="216"/>
      <c r="Q135" s="216"/>
      <c r="R135" s="216"/>
      <c r="S135" s="187"/>
      <c r="V135" s="517"/>
      <c r="W135" s="483"/>
      <c r="X135" s="36" t="s">
        <v>292</v>
      </c>
      <c r="Y135" s="483"/>
      <c r="Z135" s="36"/>
      <c r="AA135" s="483"/>
      <c r="AB135" s="36"/>
      <c r="AC135" s="68"/>
    </row>
    <row r="136" spans="1:36" ht="15.75" hidden="1" customHeight="1" x14ac:dyDescent="0.25">
      <c r="A136" s="349"/>
      <c r="B136" s="350"/>
      <c r="C136" s="350"/>
      <c r="D136" s="350"/>
      <c r="E136" s="350"/>
      <c r="F136" s="351"/>
      <c r="G136" s="187"/>
      <c r="K136" s="189">
        <v>1</v>
      </c>
      <c r="L136" s="190" t="s">
        <v>119</v>
      </c>
      <c r="M136" s="191"/>
      <c r="N136" s="190"/>
      <c r="O136" s="180"/>
      <c r="P136" s="29"/>
      <c r="Q136" s="30"/>
      <c r="R136" s="192"/>
      <c r="S136" s="193"/>
      <c r="V136" s="484">
        <v>2</v>
      </c>
      <c r="W136" s="484" t="s">
        <v>119</v>
      </c>
      <c r="X136" s="82"/>
      <c r="Y136" s="484"/>
      <c r="Z136" s="484"/>
      <c r="AA136" s="484"/>
      <c r="AB136" s="82"/>
      <c r="AC136" s="209"/>
    </row>
    <row r="137" spans="1:36" ht="15.75" hidden="1" customHeight="1" x14ac:dyDescent="0.25">
      <c r="A137" s="349"/>
      <c r="B137" s="350"/>
      <c r="C137" s="350"/>
      <c r="D137" s="350"/>
      <c r="E137" s="350"/>
      <c r="F137" s="351"/>
      <c r="G137" s="187"/>
      <c r="K137" s="189">
        <v>2</v>
      </c>
      <c r="L137" s="190" t="s">
        <v>119</v>
      </c>
      <c r="M137" s="191"/>
      <c r="N137" s="190"/>
      <c r="O137" s="190"/>
      <c r="P137" s="29"/>
      <c r="Q137" s="30"/>
      <c r="R137" s="41"/>
      <c r="S137" s="194"/>
      <c r="V137" s="480"/>
      <c r="W137" s="480"/>
      <c r="X137" s="1"/>
      <c r="Y137" s="480"/>
      <c r="Z137" s="480"/>
      <c r="AA137" s="480"/>
      <c r="AB137" s="1"/>
      <c r="AC137" s="97"/>
    </row>
    <row r="138" spans="1:36" ht="15.75" hidden="1" customHeight="1" x14ac:dyDescent="0.25">
      <c r="A138" s="349"/>
      <c r="B138" s="350"/>
      <c r="C138" s="350"/>
      <c r="D138" s="350"/>
      <c r="E138" s="350"/>
      <c r="F138" s="351"/>
      <c r="G138" s="187"/>
      <c r="K138" s="189">
        <v>1</v>
      </c>
      <c r="L138" s="190" t="s">
        <v>119</v>
      </c>
      <c r="M138" s="191"/>
      <c r="N138" s="190"/>
      <c r="O138" s="190"/>
      <c r="P138" s="195"/>
      <c r="Q138" s="30"/>
      <c r="R138" s="41"/>
      <c r="S138" s="194"/>
      <c r="V138" s="7"/>
      <c r="W138" s="7"/>
      <c r="X138" s="7"/>
      <c r="Y138" s="7"/>
      <c r="Z138" s="7"/>
      <c r="AA138" s="7"/>
      <c r="AB138" s="7"/>
      <c r="AC138" s="97"/>
      <c r="AJ138" t="s">
        <v>123</v>
      </c>
    </row>
    <row r="139" spans="1:36" ht="15.75" customHeight="1" thickBot="1" x14ac:dyDescent="0.3">
      <c r="A139" s="349"/>
      <c r="B139" s="350"/>
      <c r="C139" s="350"/>
      <c r="D139" s="350"/>
      <c r="E139" s="350"/>
      <c r="F139" s="351"/>
      <c r="G139" s="187"/>
      <c r="K139" s="414" t="s">
        <v>30</v>
      </c>
      <c r="L139" s="415"/>
      <c r="M139" s="415"/>
      <c r="N139" s="415"/>
      <c r="O139" s="415"/>
      <c r="P139" s="415"/>
      <c r="Q139" s="415"/>
      <c r="R139" s="416"/>
      <c r="S139" s="200">
        <f>S136+S137+S138</f>
        <v>0</v>
      </c>
      <c r="V139" s="359" t="s">
        <v>30</v>
      </c>
      <c r="W139" s="360"/>
      <c r="X139" s="360"/>
      <c r="Y139" s="360"/>
      <c r="Z139" s="360"/>
      <c r="AA139" s="360"/>
      <c r="AB139" s="361"/>
      <c r="AC139" s="538">
        <f>AC136+AC137+AC138+AC134</f>
        <v>14151.91</v>
      </c>
    </row>
    <row r="140" spans="1:36" ht="15.75" thickBot="1" x14ac:dyDescent="0.3">
      <c r="A140" s="378" t="s">
        <v>23</v>
      </c>
      <c r="B140" s="381"/>
      <c r="C140" s="381"/>
      <c r="D140" s="381"/>
      <c r="E140" s="381"/>
      <c r="F140" s="382"/>
      <c r="G140" s="61" t="e">
        <f>G22+#REF!+G38+G52+G68+G133</f>
        <v>#REF!</v>
      </c>
      <c r="K140" s="378" t="s">
        <v>23</v>
      </c>
      <c r="L140" s="381"/>
      <c r="M140" s="381"/>
      <c r="N140" s="381"/>
      <c r="O140" s="381"/>
      <c r="P140" s="381"/>
      <c r="Q140" s="381"/>
      <c r="R140" s="382"/>
      <c r="S140" s="61" t="e">
        <f>S22+#REF!+S38+S52+S68+S133+S139</f>
        <v>#REF!</v>
      </c>
      <c r="V140" s="359" t="s">
        <v>23</v>
      </c>
      <c r="W140" s="360"/>
      <c r="X140" s="360"/>
      <c r="Y140" s="360"/>
      <c r="Z140" s="360"/>
      <c r="AA140" s="360"/>
      <c r="AB140" s="361"/>
      <c r="AC140" s="19">
        <f>AC22++AC38+AC52+AC68+AC133+AC139+AC43</f>
        <v>2085996.51</v>
      </c>
    </row>
    <row r="141" spans="1:36" x14ac:dyDescent="0.25">
      <c r="A141" s="343"/>
      <c r="B141" s="343"/>
      <c r="C141" s="343"/>
      <c r="D141" s="343"/>
      <c r="E141" s="343"/>
      <c r="F141" s="343"/>
      <c r="G141" s="53"/>
    </row>
    <row r="142" spans="1:36" x14ac:dyDescent="0.25">
      <c r="AC142" s="81"/>
    </row>
    <row r="143" spans="1:36" x14ac:dyDescent="0.25">
      <c r="AC143" s="81"/>
    </row>
    <row r="144" spans="1:36" x14ac:dyDescent="0.25">
      <c r="AC144" s="81"/>
    </row>
    <row r="145" spans="1:31" x14ac:dyDescent="0.25">
      <c r="AC145" s="81"/>
    </row>
    <row r="148" spans="1:31" x14ac:dyDescent="0.25">
      <c r="D148" s="66"/>
      <c r="E148" s="8"/>
    </row>
    <row r="150" spans="1:31" x14ac:dyDescent="0.25">
      <c r="D150" s="20" t="s">
        <v>78</v>
      </c>
      <c r="E150" s="20" t="s">
        <v>78</v>
      </c>
      <c r="F150" s="20"/>
      <c r="I150" s="16" t="s">
        <v>16</v>
      </c>
    </row>
    <row r="151" spans="1:31" x14ac:dyDescent="0.25">
      <c r="D151" s="20"/>
      <c r="E151" s="20"/>
      <c r="F151" s="20"/>
      <c r="I151" s="16"/>
    </row>
    <row r="152" spans="1:31" ht="15.75" thickBot="1" x14ac:dyDescent="0.3">
      <c r="B152" s="407" t="s">
        <v>27</v>
      </c>
      <c r="C152" s="407"/>
      <c r="D152" s="407"/>
      <c r="E152" s="407"/>
      <c r="F152" s="407"/>
      <c r="G152" s="407"/>
      <c r="H152" s="407"/>
      <c r="I152" s="407"/>
      <c r="AB152" s="539"/>
    </row>
    <row r="153" spans="1:31" ht="39" x14ac:dyDescent="0.25">
      <c r="A153" s="5" t="s">
        <v>1</v>
      </c>
      <c r="B153" s="2" t="s">
        <v>2</v>
      </c>
      <c r="C153" s="353" t="s">
        <v>74</v>
      </c>
      <c r="D153" s="353"/>
      <c r="E153" s="2" t="s">
        <v>3</v>
      </c>
      <c r="F153" s="3" t="s">
        <v>4</v>
      </c>
      <c r="G153" s="3" t="s">
        <v>15</v>
      </c>
      <c r="H153" s="3" t="s">
        <v>5</v>
      </c>
      <c r="I153" s="10" t="s">
        <v>12</v>
      </c>
    </row>
    <row r="154" spans="1:31" ht="15.75" thickBot="1" x14ac:dyDescent="0.3">
      <c r="A154" s="28" t="s">
        <v>6</v>
      </c>
      <c r="B154" s="94"/>
      <c r="C154" s="94"/>
      <c r="D154" s="94"/>
      <c r="E154" s="94"/>
      <c r="F154" s="94" t="s">
        <v>7</v>
      </c>
      <c r="G154" s="94" t="s">
        <v>14</v>
      </c>
      <c r="H154" s="94" t="s">
        <v>8</v>
      </c>
      <c r="I154" s="95" t="s">
        <v>10</v>
      </c>
    </row>
    <row r="155" spans="1:31" x14ac:dyDescent="0.25">
      <c r="A155" s="108">
        <v>1</v>
      </c>
      <c r="B155" s="139" t="s">
        <v>70</v>
      </c>
      <c r="C155" s="59" t="s">
        <v>41</v>
      </c>
      <c r="D155" s="24" t="s">
        <v>0</v>
      </c>
      <c r="E155" s="25" t="str">
        <f>UPPER(D155)</f>
        <v>GENTIANA</v>
      </c>
      <c r="F155" s="27" t="s">
        <v>42</v>
      </c>
      <c r="G155" s="25" t="s">
        <v>11</v>
      </c>
      <c r="H155" s="85" t="s">
        <v>79</v>
      </c>
      <c r="I155" s="35">
        <v>7935.35</v>
      </c>
      <c r="AE155" t="s">
        <v>123</v>
      </c>
    </row>
    <row r="156" spans="1:31" ht="15.75" thickBot="1" x14ac:dyDescent="0.3">
      <c r="A156" s="152"/>
      <c r="B156" s="109"/>
      <c r="C156" s="64" t="s">
        <v>43</v>
      </c>
      <c r="D156" s="38"/>
      <c r="E156" s="37" t="str">
        <f>UPPER(D156)</f>
        <v/>
      </c>
      <c r="F156" s="110"/>
      <c r="G156" s="36" t="s">
        <v>80</v>
      </c>
      <c r="H156" s="63" t="s">
        <v>81</v>
      </c>
      <c r="I156" s="68">
        <v>20933.05</v>
      </c>
    </row>
    <row r="157" spans="1:31" x14ac:dyDescent="0.25">
      <c r="A157" s="116"/>
      <c r="B157" s="145"/>
      <c r="C157" s="145"/>
      <c r="D157" s="9"/>
      <c r="E157" s="8"/>
      <c r="F157" s="149"/>
      <c r="G157" s="103"/>
      <c r="H157" s="150"/>
      <c r="I157" s="151"/>
    </row>
    <row r="158" spans="1:31" x14ac:dyDescent="0.25">
      <c r="A158" s="116"/>
      <c r="B158" s="114"/>
      <c r="C158" s="114"/>
      <c r="D158" s="7"/>
      <c r="E158" s="7"/>
      <c r="F158" s="98"/>
      <c r="G158" s="67"/>
      <c r="H158" s="91"/>
      <c r="I158" s="97"/>
    </row>
    <row r="159" spans="1:31" x14ac:dyDescent="0.25">
      <c r="A159" s="116"/>
      <c r="B159" s="113"/>
      <c r="C159" s="113"/>
      <c r="D159" s="9"/>
      <c r="E159" s="9"/>
      <c r="F159" s="9"/>
      <c r="G159" s="67"/>
      <c r="H159" s="91"/>
      <c r="I159" s="97"/>
    </row>
    <row r="160" spans="1:31" ht="15.75" thickBot="1" x14ac:dyDescent="0.3">
      <c r="A160" s="94"/>
      <c r="B160" s="113"/>
      <c r="C160" s="113"/>
      <c r="D160" s="9"/>
      <c r="E160" s="9"/>
      <c r="F160" s="87"/>
      <c r="G160" s="120"/>
      <c r="H160" s="119"/>
      <c r="I160" s="79"/>
    </row>
    <row r="161" spans="1:9" ht="15.75" thickBot="1" x14ac:dyDescent="0.3">
      <c r="A161" s="408" t="s">
        <v>22</v>
      </c>
      <c r="B161" s="409"/>
      <c r="C161" s="409"/>
      <c r="D161" s="409"/>
      <c r="E161" s="409"/>
      <c r="F161" s="409"/>
      <c r="G161" s="409"/>
      <c r="H161" s="410"/>
      <c r="I161" s="104">
        <f>SUM(I155:I160)</f>
        <v>28868.400000000001</v>
      </c>
    </row>
    <row r="162" spans="1:9" x14ac:dyDescent="0.25">
      <c r="A162" s="12">
        <v>1</v>
      </c>
      <c r="B162" s="540" t="s">
        <v>71</v>
      </c>
      <c r="C162" s="59" t="s">
        <v>41</v>
      </c>
      <c r="D162" s="27" t="s">
        <v>24</v>
      </c>
      <c r="E162" s="25" t="s">
        <v>40</v>
      </c>
      <c r="F162" s="46" t="s">
        <v>44</v>
      </c>
      <c r="G162" s="83" t="s">
        <v>11</v>
      </c>
      <c r="H162" s="49" t="s">
        <v>90</v>
      </c>
      <c r="I162" s="47">
        <v>15028.41</v>
      </c>
    </row>
    <row r="163" spans="1:9" x14ac:dyDescent="0.25">
      <c r="A163" s="117"/>
      <c r="B163" s="62"/>
      <c r="C163" s="62"/>
      <c r="D163" s="8"/>
      <c r="E163" s="9"/>
      <c r="F163" s="8"/>
      <c r="G163" s="7" t="s">
        <v>11</v>
      </c>
      <c r="H163" s="40" t="s">
        <v>91</v>
      </c>
      <c r="I163" s="132">
        <v>5254.03</v>
      </c>
    </row>
    <row r="164" spans="1:9" x14ac:dyDescent="0.25">
      <c r="A164" s="117"/>
      <c r="B164" s="62"/>
      <c r="C164" s="62"/>
      <c r="D164" s="8"/>
      <c r="E164" s="9"/>
      <c r="F164" s="8"/>
      <c r="G164" s="7" t="s">
        <v>11</v>
      </c>
      <c r="H164" s="40" t="s">
        <v>92</v>
      </c>
      <c r="I164" s="132">
        <v>14162.68</v>
      </c>
    </row>
    <row r="165" spans="1:9" x14ac:dyDescent="0.25">
      <c r="A165" s="117"/>
      <c r="B165" s="62"/>
      <c r="C165" s="62"/>
      <c r="D165" s="8"/>
      <c r="E165" s="9"/>
      <c r="F165" s="8"/>
      <c r="G165" s="7" t="s">
        <v>11</v>
      </c>
      <c r="H165" s="40" t="s">
        <v>93</v>
      </c>
      <c r="I165" s="132">
        <v>8625.26</v>
      </c>
    </row>
    <row r="166" spans="1:9" ht="15.75" thickBot="1" x14ac:dyDescent="0.3">
      <c r="A166" s="88"/>
      <c r="B166" s="37"/>
      <c r="C166" s="37"/>
      <c r="D166" s="38"/>
      <c r="E166" s="37"/>
      <c r="F166" s="38"/>
      <c r="G166" s="36" t="s">
        <v>11</v>
      </c>
      <c r="H166" s="33" t="s">
        <v>94</v>
      </c>
      <c r="I166" s="92">
        <v>22484.87</v>
      </c>
    </row>
    <row r="167" spans="1:9" x14ac:dyDescent="0.25">
      <c r="A167" s="155">
        <v>2</v>
      </c>
      <c r="B167" s="541" t="s">
        <v>71</v>
      </c>
      <c r="C167" s="62" t="s">
        <v>41</v>
      </c>
      <c r="D167" s="154" t="s">
        <v>19</v>
      </c>
      <c r="E167" s="166" t="str">
        <f>UPPER(D167)</f>
        <v>ANDISIMA</v>
      </c>
      <c r="F167" s="66" t="s">
        <v>83</v>
      </c>
      <c r="G167" s="167" t="s">
        <v>11</v>
      </c>
      <c r="H167" s="141" t="s">
        <v>84</v>
      </c>
      <c r="I167" s="168">
        <v>58724.23</v>
      </c>
    </row>
    <row r="168" spans="1:9" ht="15.75" thickBot="1" x14ac:dyDescent="0.3">
      <c r="A168" s="78"/>
      <c r="B168" s="51"/>
      <c r="C168" s="51"/>
      <c r="D168" s="38"/>
      <c r="E168" s="158" t="str">
        <f t="shared" ref="E168:E180" si="0">UPPER(D168)</f>
        <v/>
      </c>
      <c r="F168" s="71"/>
      <c r="G168" s="153" t="s">
        <v>11</v>
      </c>
      <c r="H168" s="33" t="s">
        <v>85</v>
      </c>
      <c r="I168" s="159">
        <v>6977.32</v>
      </c>
    </row>
    <row r="169" spans="1:9" ht="15.75" thickBot="1" x14ac:dyDescent="0.3">
      <c r="A169" s="155">
        <v>3</v>
      </c>
      <c r="B169" s="541" t="s">
        <v>71</v>
      </c>
      <c r="C169" s="113"/>
      <c r="D169" s="8" t="s">
        <v>38</v>
      </c>
      <c r="E169" s="154"/>
      <c r="F169" s="9"/>
      <c r="G169" s="9"/>
      <c r="H169" s="156"/>
      <c r="I169" s="99"/>
    </row>
    <row r="170" spans="1:9" ht="15.75" thickBot="1" x14ac:dyDescent="0.3">
      <c r="A170" s="78"/>
      <c r="B170" s="37"/>
      <c r="C170" s="38"/>
      <c r="D170" s="38"/>
      <c r="E170" s="55"/>
      <c r="F170" s="37"/>
      <c r="G170" s="36"/>
      <c r="H170" s="63"/>
      <c r="I170" s="79"/>
    </row>
    <row r="171" spans="1:9" ht="15.75" thickBot="1" x14ac:dyDescent="0.3">
      <c r="A171" s="32">
        <v>3</v>
      </c>
      <c r="B171" s="540" t="s">
        <v>71</v>
      </c>
      <c r="C171" s="59" t="s">
        <v>41</v>
      </c>
      <c r="D171" s="118" t="s">
        <v>32</v>
      </c>
      <c r="E171" s="55" t="str">
        <f t="shared" si="0"/>
        <v>APOSTOL</v>
      </c>
      <c r="F171" s="46" t="s">
        <v>86</v>
      </c>
      <c r="G171" s="54" t="s">
        <v>11</v>
      </c>
      <c r="H171" s="215" t="s">
        <v>87</v>
      </c>
      <c r="I171" s="160">
        <v>28000</v>
      </c>
    </row>
    <row r="172" spans="1:9" ht="45.75" thickBot="1" x14ac:dyDescent="0.3">
      <c r="A172" s="163">
        <v>4</v>
      </c>
      <c r="B172" s="542" t="s">
        <v>71</v>
      </c>
      <c r="C172" s="164" t="s">
        <v>89</v>
      </c>
      <c r="D172" s="165" t="s">
        <v>33</v>
      </c>
      <c r="E172" s="165" t="str">
        <f t="shared" si="0"/>
        <v>ASKLEPIOS SRL</v>
      </c>
      <c r="F172" s="77" t="s">
        <v>50</v>
      </c>
      <c r="G172" s="30" t="s">
        <v>11</v>
      </c>
      <c r="H172" s="41" t="s">
        <v>88</v>
      </c>
      <c r="I172" s="70">
        <v>50875.99</v>
      </c>
    </row>
    <row r="173" spans="1:9" ht="15.75" thickBot="1" x14ac:dyDescent="0.3">
      <c r="A173" s="161">
        <v>6</v>
      </c>
      <c r="B173" s="541" t="s">
        <v>71</v>
      </c>
      <c r="C173" s="9"/>
      <c r="D173" s="9" t="s">
        <v>39</v>
      </c>
      <c r="E173" s="154"/>
      <c r="F173" s="42"/>
      <c r="G173" s="74"/>
      <c r="H173" s="50"/>
      <c r="I173" s="169"/>
    </row>
    <row r="174" spans="1:9" x14ac:dyDescent="0.25">
      <c r="A174" s="32">
        <v>5</v>
      </c>
      <c r="B174" s="540" t="s">
        <v>71</v>
      </c>
      <c r="C174" s="59" t="s">
        <v>41</v>
      </c>
      <c r="D174" s="27" t="s">
        <v>0</v>
      </c>
      <c r="E174" s="118" t="str">
        <f t="shared" si="0"/>
        <v>GENTIANA</v>
      </c>
      <c r="F174" s="142" t="s">
        <v>95</v>
      </c>
      <c r="G174" s="27" t="s">
        <v>11</v>
      </c>
      <c r="H174" s="217" t="s">
        <v>81</v>
      </c>
      <c r="I174" s="157">
        <v>162337.99</v>
      </c>
    </row>
    <row r="175" spans="1:9" ht="15.75" thickBot="1" x14ac:dyDescent="0.3">
      <c r="A175" s="15"/>
      <c r="B175" s="37"/>
      <c r="C175" s="64" t="s">
        <v>96</v>
      </c>
      <c r="D175" s="38"/>
      <c r="E175" s="158" t="str">
        <f t="shared" si="0"/>
        <v/>
      </c>
      <c r="F175" s="71"/>
      <c r="G175" s="36"/>
      <c r="H175" s="33"/>
      <c r="I175" s="92"/>
    </row>
    <row r="176" spans="1:9" ht="15.75" thickBot="1" x14ac:dyDescent="0.3">
      <c r="A176" s="14">
        <v>8</v>
      </c>
      <c r="B176" s="541" t="s">
        <v>71</v>
      </c>
      <c r="C176" s="113"/>
      <c r="D176" s="8" t="s">
        <v>25</v>
      </c>
      <c r="E176" s="154"/>
      <c r="F176" s="9"/>
      <c r="G176" s="66"/>
      <c r="H176" s="96"/>
      <c r="I176" s="121"/>
    </row>
    <row r="177" spans="1:9" ht="15.75" thickBot="1" x14ac:dyDescent="0.3">
      <c r="A177" s="14"/>
      <c r="B177" s="9"/>
      <c r="C177" s="9"/>
      <c r="D177" s="9"/>
      <c r="E177" s="55"/>
      <c r="F177" s="66"/>
      <c r="G177" s="7"/>
      <c r="H177" s="96"/>
      <c r="I177" s="121"/>
    </row>
    <row r="178" spans="1:9" ht="15.75" thickBot="1" x14ac:dyDescent="0.3">
      <c r="A178" s="15"/>
      <c r="B178" s="37"/>
      <c r="C178" s="37"/>
      <c r="D178" s="37"/>
      <c r="E178" s="55"/>
      <c r="F178" s="71"/>
      <c r="G178" s="7"/>
      <c r="H178" s="96"/>
      <c r="I178" s="121"/>
    </row>
    <row r="179" spans="1:9" ht="15.75" thickBot="1" x14ac:dyDescent="0.3">
      <c r="A179" s="14">
        <v>6</v>
      </c>
      <c r="B179" s="540" t="s">
        <v>71</v>
      </c>
      <c r="C179" s="122" t="s">
        <v>41</v>
      </c>
      <c r="D179" s="25" t="s">
        <v>31</v>
      </c>
      <c r="E179" s="55" t="str">
        <f t="shared" si="0"/>
        <v>LUMILEVA FARM</v>
      </c>
      <c r="F179" s="24" t="s">
        <v>51</v>
      </c>
      <c r="G179" s="76" t="s">
        <v>9</v>
      </c>
      <c r="H179" s="217" t="s">
        <v>97</v>
      </c>
      <c r="I179" s="100">
        <v>31532.41</v>
      </c>
    </row>
    <row r="180" spans="1:9" ht="15.75" thickBot="1" x14ac:dyDescent="0.3">
      <c r="A180" s="17">
        <v>7</v>
      </c>
      <c r="B180" s="542" t="s">
        <v>71</v>
      </c>
      <c r="C180" s="123" t="s">
        <v>41</v>
      </c>
      <c r="D180" s="18" t="s">
        <v>26</v>
      </c>
      <c r="E180" s="180" t="str">
        <f t="shared" si="0"/>
        <v>HERACLEUM SRL</v>
      </c>
      <c r="F180" s="30" t="s">
        <v>52</v>
      </c>
      <c r="G180" s="181" t="s">
        <v>11</v>
      </c>
      <c r="H180" s="41" t="s">
        <v>98</v>
      </c>
      <c r="I180" s="58">
        <v>16589</v>
      </c>
    </row>
    <row r="181" spans="1:9" ht="15.75" thickBot="1" x14ac:dyDescent="0.3">
      <c r="A181" s="17"/>
      <c r="B181" s="540"/>
      <c r="C181" s="122"/>
      <c r="D181" s="27"/>
      <c r="E181" s="55"/>
      <c r="F181" s="25"/>
      <c r="G181" s="170"/>
      <c r="H181" s="60"/>
      <c r="I181" s="171"/>
    </row>
    <row r="182" spans="1:9" ht="15.75" thickBot="1" x14ac:dyDescent="0.3">
      <c r="A182" s="32"/>
      <c r="B182" s="540"/>
      <c r="C182" s="59"/>
      <c r="D182" s="76"/>
      <c r="E182" s="55"/>
      <c r="F182" s="76"/>
      <c r="G182" s="76"/>
      <c r="H182" s="48"/>
      <c r="I182" s="106"/>
    </row>
    <row r="183" spans="1:9" ht="15.75" thickBot="1" x14ac:dyDescent="0.3">
      <c r="A183" s="14"/>
      <c r="B183" s="9"/>
      <c r="C183" s="9"/>
      <c r="D183" s="9"/>
      <c r="E183" s="55"/>
      <c r="F183" s="9"/>
      <c r="G183" s="124"/>
      <c r="H183" s="39"/>
      <c r="I183" s="97"/>
    </row>
    <row r="184" spans="1:9" ht="15.75" thickBot="1" x14ac:dyDescent="0.3">
      <c r="A184" s="14"/>
      <c r="B184" s="9"/>
      <c r="C184" s="9"/>
      <c r="D184" s="9"/>
      <c r="E184" s="55"/>
      <c r="F184" s="9"/>
      <c r="G184" s="124"/>
      <c r="H184" s="39"/>
      <c r="I184" s="97"/>
    </row>
    <row r="185" spans="1:9" ht="15.75" thickBot="1" x14ac:dyDescent="0.3">
      <c r="A185" s="14"/>
      <c r="B185" s="9"/>
      <c r="C185" s="9"/>
      <c r="D185" s="9"/>
      <c r="E185" s="55"/>
      <c r="F185" s="9"/>
      <c r="G185" s="124"/>
      <c r="H185" s="39"/>
      <c r="I185" s="97"/>
    </row>
    <row r="186" spans="1:9" ht="15.75" thickBot="1" x14ac:dyDescent="0.3">
      <c r="A186" s="15"/>
      <c r="B186" s="37"/>
      <c r="C186" s="37"/>
      <c r="D186" s="37"/>
      <c r="E186" s="55"/>
      <c r="F186" s="37"/>
      <c r="G186" s="93"/>
      <c r="H186" s="33"/>
      <c r="I186" s="79"/>
    </row>
    <row r="187" spans="1:9" ht="15.75" thickBot="1" x14ac:dyDescent="0.3">
      <c r="A187" s="411" t="s">
        <v>82</v>
      </c>
      <c r="B187" s="412"/>
      <c r="C187" s="412"/>
      <c r="D187" s="412"/>
      <c r="E187" s="412"/>
      <c r="F187" s="412"/>
      <c r="G187" s="412"/>
      <c r="H187" s="413"/>
      <c r="I187" s="61">
        <f>SUM(I162:I186)</f>
        <v>420592.19</v>
      </c>
    </row>
    <row r="188" spans="1:9" ht="30.75" thickBot="1" x14ac:dyDescent="0.3">
      <c r="A188" s="7">
        <v>1</v>
      </c>
      <c r="B188" s="488" t="s">
        <v>72</v>
      </c>
      <c r="C188" s="75" t="s">
        <v>41</v>
      </c>
      <c r="D188" s="52" t="s">
        <v>20</v>
      </c>
      <c r="E188" s="147" t="s">
        <v>100</v>
      </c>
      <c r="F188" s="27" t="s">
        <v>46</v>
      </c>
      <c r="G188" s="25" t="s">
        <v>9</v>
      </c>
      <c r="H188" s="142" t="s">
        <v>99</v>
      </c>
      <c r="I188" s="100">
        <v>27061.48</v>
      </c>
    </row>
    <row r="189" spans="1:9" ht="30" x14ac:dyDescent="0.25">
      <c r="A189" s="396">
        <v>2</v>
      </c>
      <c r="B189" s="488" t="s">
        <v>72</v>
      </c>
      <c r="C189" s="75" t="s">
        <v>41</v>
      </c>
      <c r="D189" s="147"/>
      <c r="E189" s="173" t="s">
        <v>77</v>
      </c>
      <c r="F189" s="46" t="s">
        <v>45</v>
      </c>
      <c r="G189" s="83" t="s">
        <v>9</v>
      </c>
      <c r="H189" s="49" t="s">
        <v>101</v>
      </c>
      <c r="I189" s="69">
        <v>36161.11</v>
      </c>
    </row>
    <row r="190" spans="1:9" x14ac:dyDescent="0.25">
      <c r="A190" s="397"/>
      <c r="B190" s="125"/>
      <c r="C190" s="148"/>
      <c r="D190" s="130"/>
      <c r="E190" s="143"/>
      <c r="F190" s="42"/>
      <c r="G190" s="7" t="s">
        <v>11</v>
      </c>
      <c r="H190" s="39" t="s">
        <v>102</v>
      </c>
      <c r="I190" s="13">
        <v>20563.53</v>
      </c>
    </row>
    <row r="191" spans="1:9" ht="15.75" thickBot="1" x14ac:dyDescent="0.3">
      <c r="A191" s="398"/>
      <c r="B191" s="174"/>
      <c r="C191" s="175"/>
      <c r="D191" s="176"/>
      <c r="E191" s="177"/>
      <c r="F191" s="170"/>
      <c r="G191" s="36" t="s">
        <v>11</v>
      </c>
      <c r="H191" s="162" t="s">
        <v>103</v>
      </c>
      <c r="I191" s="140">
        <v>11690.71</v>
      </c>
    </row>
    <row r="192" spans="1:9" ht="15.75" thickBot="1" x14ac:dyDescent="0.3">
      <c r="A192" s="15"/>
      <c r="B192" s="172"/>
      <c r="C192" s="172"/>
      <c r="D192" s="37"/>
      <c r="E192" s="130"/>
      <c r="F192" s="38"/>
      <c r="G192" s="37"/>
      <c r="H192" s="162"/>
      <c r="I192" s="140"/>
    </row>
    <row r="193" spans="1:9" ht="15.75" thickBot="1" x14ac:dyDescent="0.3">
      <c r="A193" s="32"/>
      <c r="B193" s="56"/>
      <c r="C193" s="56"/>
      <c r="D193" s="30"/>
      <c r="E193" s="147"/>
      <c r="F193" s="29"/>
      <c r="G193" s="31"/>
      <c r="H193" s="41"/>
      <c r="I193" s="107"/>
    </row>
    <row r="194" spans="1:9" ht="15.75" thickBot="1" x14ac:dyDescent="0.3">
      <c r="A194" s="393" t="s">
        <v>13</v>
      </c>
      <c r="B194" s="394"/>
      <c r="C194" s="394"/>
      <c r="D194" s="394"/>
      <c r="E194" s="394"/>
      <c r="F194" s="394"/>
      <c r="G194" s="394"/>
      <c r="H194" s="395"/>
      <c r="I194" s="72">
        <f>SUM(I188:I193)</f>
        <v>95476.829999999987</v>
      </c>
    </row>
    <row r="195" spans="1:9" ht="15.75" thickBot="1" x14ac:dyDescent="0.3">
      <c r="A195" s="502">
        <v>1</v>
      </c>
      <c r="B195" s="400" t="s">
        <v>107</v>
      </c>
      <c r="C195" s="400" t="s">
        <v>106</v>
      </c>
      <c r="D195" s="144"/>
      <c r="E195" s="402"/>
      <c r="F195" s="142" t="s">
        <v>104</v>
      </c>
      <c r="G195" s="27" t="s">
        <v>11</v>
      </c>
      <c r="H195" s="217" t="s">
        <v>105</v>
      </c>
      <c r="I195" s="65">
        <v>10123.35</v>
      </c>
    </row>
    <row r="196" spans="1:9" ht="15.75" thickBot="1" x14ac:dyDescent="0.3">
      <c r="A196" s="399"/>
      <c r="B196" s="401"/>
      <c r="C196" s="401"/>
      <c r="D196" s="93"/>
      <c r="E196" s="403"/>
      <c r="F196" s="77"/>
      <c r="G196" s="18"/>
      <c r="H196" s="44"/>
      <c r="I196" s="58"/>
    </row>
    <row r="197" spans="1:9" ht="15.75" thickBot="1" x14ac:dyDescent="0.3">
      <c r="A197" s="383" t="s">
        <v>28</v>
      </c>
      <c r="B197" s="384"/>
      <c r="C197" s="384"/>
      <c r="D197" s="384"/>
      <c r="E197" s="384"/>
      <c r="F197" s="384"/>
      <c r="G197" s="384"/>
      <c r="H197" s="385"/>
      <c r="I197" s="182">
        <f>SUM(I195)</f>
        <v>10123.35</v>
      </c>
    </row>
    <row r="198" spans="1:9" ht="15.75" thickBot="1" x14ac:dyDescent="0.3">
      <c r="A198" s="506">
        <v>1</v>
      </c>
      <c r="B198" s="507" t="s">
        <v>73</v>
      </c>
      <c r="C198" s="390" t="s">
        <v>112</v>
      </c>
      <c r="D198" s="29" t="s">
        <v>35</v>
      </c>
      <c r="E198" s="366" t="s">
        <v>108</v>
      </c>
      <c r="F198" s="46" t="s">
        <v>47</v>
      </c>
      <c r="G198" s="24" t="s">
        <v>11</v>
      </c>
      <c r="H198" s="73" t="s">
        <v>109</v>
      </c>
      <c r="I198" s="184">
        <v>3593.14</v>
      </c>
    </row>
    <row r="199" spans="1:9" ht="15.75" thickBot="1" x14ac:dyDescent="0.3">
      <c r="A199" s="386"/>
      <c r="B199" s="388"/>
      <c r="C199" s="391"/>
      <c r="D199" s="27" t="s">
        <v>29</v>
      </c>
      <c r="E199" s="367"/>
      <c r="F199" s="127"/>
      <c r="G199" s="1" t="s">
        <v>11</v>
      </c>
      <c r="H199" s="39" t="s">
        <v>110</v>
      </c>
      <c r="I199" s="13">
        <v>13638.15</v>
      </c>
    </row>
    <row r="200" spans="1:9" ht="15.75" thickBot="1" x14ac:dyDescent="0.3">
      <c r="A200" s="387"/>
      <c r="B200" s="389"/>
      <c r="C200" s="392"/>
      <c r="D200" s="18" t="s">
        <v>0</v>
      </c>
      <c r="E200" s="362"/>
      <c r="F200" s="29"/>
      <c r="G200" s="37" t="s">
        <v>11</v>
      </c>
      <c r="H200" s="105" t="s">
        <v>111</v>
      </c>
      <c r="I200" s="140">
        <v>76384.22</v>
      </c>
    </row>
    <row r="201" spans="1:9" ht="15.75" thickBot="1" x14ac:dyDescent="0.3">
      <c r="A201" s="393" t="s">
        <v>48</v>
      </c>
      <c r="B201" s="394"/>
      <c r="C201" s="394"/>
      <c r="D201" s="394"/>
      <c r="E201" s="394"/>
      <c r="F201" s="394"/>
      <c r="G201" s="394"/>
      <c r="H201" s="395"/>
      <c r="I201" s="183">
        <f>I198+I199+I200</f>
        <v>93615.510000000009</v>
      </c>
    </row>
    <row r="202" spans="1:9" x14ac:dyDescent="0.25">
      <c r="A202" s="522">
        <v>1</v>
      </c>
      <c r="B202" s="375" t="s">
        <v>114</v>
      </c>
      <c r="C202" s="179" t="s">
        <v>75</v>
      </c>
      <c r="D202" s="83" t="s">
        <v>62</v>
      </c>
      <c r="E202" s="83" t="s">
        <v>118</v>
      </c>
      <c r="F202" s="83" t="s">
        <v>117</v>
      </c>
      <c r="G202" s="83" t="s">
        <v>11</v>
      </c>
      <c r="H202" s="83" t="s">
        <v>115</v>
      </c>
      <c r="I202" s="185">
        <v>10865.77</v>
      </c>
    </row>
    <row r="203" spans="1:9" x14ac:dyDescent="0.25">
      <c r="A203" s="373"/>
      <c r="B203" s="376"/>
      <c r="C203" s="1" t="s">
        <v>113</v>
      </c>
      <c r="D203" s="1"/>
      <c r="E203" s="1"/>
      <c r="F203" s="1"/>
      <c r="G203" s="1" t="s">
        <v>11</v>
      </c>
      <c r="H203" s="1" t="s">
        <v>116</v>
      </c>
      <c r="I203" s="186">
        <v>14652.72</v>
      </c>
    </row>
    <row r="204" spans="1:9" x14ac:dyDescent="0.25">
      <c r="A204" s="373"/>
      <c r="B204" s="376"/>
      <c r="C204" s="129"/>
      <c r="D204" s="1"/>
      <c r="E204" s="1"/>
      <c r="F204" s="1"/>
      <c r="G204" s="1"/>
      <c r="H204" s="91"/>
      <c r="I204" s="13"/>
    </row>
    <row r="205" spans="1:9" x14ac:dyDescent="0.25">
      <c r="A205" s="373"/>
      <c r="B205" s="376"/>
      <c r="C205" s="129"/>
      <c r="D205" s="1"/>
      <c r="E205" s="1"/>
      <c r="F205" s="1"/>
      <c r="G205" s="1"/>
      <c r="H205" s="91"/>
      <c r="I205" s="13"/>
    </row>
    <row r="206" spans="1:9" ht="15.75" thickBot="1" x14ac:dyDescent="0.3">
      <c r="A206" s="374"/>
      <c r="B206" s="377"/>
      <c r="C206" s="138"/>
      <c r="D206" s="138"/>
      <c r="E206" s="138"/>
      <c r="F206" s="138"/>
      <c r="G206" s="36"/>
      <c r="H206" s="63"/>
      <c r="I206" s="68"/>
    </row>
    <row r="207" spans="1:9" ht="15.75" thickBot="1" x14ac:dyDescent="0.3">
      <c r="A207" s="378" t="s">
        <v>69</v>
      </c>
      <c r="B207" s="379"/>
      <c r="C207" s="379"/>
      <c r="D207" s="379"/>
      <c r="E207" s="379"/>
      <c r="F207" s="379"/>
      <c r="G207" s="379"/>
      <c r="H207" s="380"/>
      <c r="I207" s="135">
        <f>I202+I203+I204+I205+I206</f>
        <v>25518.489999999998</v>
      </c>
    </row>
    <row r="208" spans="1:9" ht="15.75" thickBot="1" x14ac:dyDescent="0.3">
      <c r="A208" s="378" t="s">
        <v>23</v>
      </c>
      <c r="B208" s="381"/>
      <c r="C208" s="381"/>
      <c r="D208" s="381"/>
      <c r="E208" s="381"/>
      <c r="F208" s="381"/>
      <c r="G208" s="381"/>
      <c r="H208" s="382"/>
      <c r="I208" s="61">
        <f>I161+I187+I194+I197+I201+I207</f>
        <v>674194.77</v>
      </c>
    </row>
  </sheetData>
  <mergeCells count="173">
    <mergeCell ref="A202:A206"/>
    <mergeCell ref="B202:B206"/>
    <mergeCell ref="A207:H207"/>
    <mergeCell ref="A208:H208"/>
    <mergeCell ref="A197:H197"/>
    <mergeCell ref="A198:A200"/>
    <mergeCell ref="B198:B200"/>
    <mergeCell ref="C198:C200"/>
    <mergeCell ref="E198:E200"/>
    <mergeCell ref="A201:H201"/>
    <mergeCell ref="A161:H161"/>
    <mergeCell ref="A187:H187"/>
    <mergeCell ref="A189:A191"/>
    <mergeCell ref="A194:H194"/>
    <mergeCell ref="A195:A196"/>
    <mergeCell ref="B195:B196"/>
    <mergeCell ref="C195:C196"/>
    <mergeCell ref="E195:E196"/>
    <mergeCell ref="K139:R139"/>
    <mergeCell ref="V139:AB139"/>
    <mergeCell ref="A140:F140"/>
    <mergeCell ref="K140:R140"/>
    <mergeCell ref="V140:AB140"/>
    <mergeCell ref="B152:I152"/>
    <mergeCell ref="V134:V135"/>
    <mergeCell ref="W134:W135"/>
    <mergeCell ref="Y134:Y135"/>
    <mergeCell ref="AA134:AA135"/>
    <mergeCell ref="V136:V137"/>
    <mergeCell ref="W136:W137"/>
    <mergeCell ref="Y136:Y137"/>
    <mergeCell ref="Z136:Z137"/>
    <mergeCell ref="AA136:AA137"/>
    <mergeCell ref="AA128:AA129"/>
    <mergeCell ref="W130:W131"/>
    <mergeCell ref="AA130:AA131"/>
    <mergeCell ref="AB130:AB131"/>
    <mergeCell ref="AC130:AC131"/>
    <mergeCell ref="A133:F133"/>
    <mergeCell ref="K133:R133"/>
    <mergeCell ref="V133:AB133"/>
    <mergeCell ref="W120:W121"/>
    <mergeCell ref="W122:W123"/>
    <mergeCell ref="W124:W125"/>
    <mergeCell ref="W126:W127"/>
    <mergeCell ref="V128:V129"/>
    <mergeCell ref="W128:W129"/>
    <mergeCell ref="AB114:AB115"/>
    <mergeCell ref="AC114:AC115"/>
    <mergeCell ref="W118:W119"/>
    <mergeCell ref="AA118:AA119"/>
    <mergeCell ref="AB118:AB119"/>
    <mergeCell ref="AC118:AC119"/>
    <mergeCell ref="Z105:Z110"/>
    <mergeCell ref="V112:V113"/>
    <mergeCell ref="W112:W113"/>
    <mergeCell ref="V114:V115"/>
    <mergeCell ref="W114:W115"/>
    <mergeCell ref="AA114:AA115"/>
    <mergeCell ref="V101:V102"/>
    <mergeCell ref="W101:W102"/>
    <mergeCell ref="W103:W104"/>
    <mergeCell ref="V105:V110"/>
    <mergeCell ref="W105:W111"/>
    <mergeCell ref="Y105:Y110"/>
    <mergeCell ref="V96:V98"/>
    <mergeCell ref="W96:W97"/>
    <mergeCell ref="AA96:AA97"/>
    <mergeCell ref="AB96:AB97"/>
    <mergeCell ref="AC96:AC97"/>
    <mergeCell ref="V99:V100"/>
    <mergeCell ref="W99:W100"/>
    <mergeCell ref="AA99:AA100"/>
    <mergeCell ref="AB99:AB100"/>
    <mergeCell ref="AC99:AC100"/>
    <mergeCell ref="V88:V90"/>
    <mergeCell ref="W88:W90"/>
    <mergeCell ref="V91:V93"/>
    <mergeCell ref="W91:W93"/>
    <mergeCell ref="V94:V95"/>
    <mergeCell ref="W94:W95"/>
    <mergeCell ref="AA78:AA79"/>
    <mergeCell ref="V81:V83"/>
    <mergeCell ref="W81:W83"/>
    <mergeCell ref="K84:K132"/>
    <mergeCell ref="L84:L132"/>
    <mergeCell ref="V84:V85"/>
    <mergeCell ref="W84:W85"/>
    <mergeCell ref="AA84:AA85"/>
    <mergeCell ref="V86:V87"/>
    <mergeCell ref="W86:W87"/>
    <mergeCell ref="W72:W74"/>
    <mergeCell ref="V75:V77"/>
    <mergeCell ref="W75:W77"/>
    <mergeCell ref="Y75:Y77"/>
    <mergeCell ref="V78:V80"/>
    <mergeCell ref="W78:W80"/>
    <mergeCell ref="M65:M67"/>
    <mergeCell ref="O65:O67"/>
    <mergeCell ref="A68:F68"/>
    <mergeCell ref="K68:R68"/>
    <mergeCell ref="V68:AB68"/>
    <mergeCell ref="V69:V71"/>
    <mergeCell ref="W69:W71"/>
    <mergeCell ref="V55:V56"/>
    <mergeCell ref="AA55:AA56"/>
    <mergeCell ref="K57:K64"/>
    <mergeCell ref="L57:L64"/>
    <mergeCell ref="M57:M64"/>
    <mergeCell ref="O57:O64"/>
    <mergeCell ref="V57:V67"/>
    <mergeCell ref="Y57:Y64"/>
    <mergeCell ref="K65:K67"/>
    <mergeCell ref="L65:L67"/>
    <mergeCell ref="A52:F52"/>
    <mergeCell ref="K52:R52"/>
    <mergeCell ref="V52:AB52"/>
    <mergeCell ref="K53:K54"/>
    <mergeCell ref="L53:L54"/>
    <mergeCell ref="M53:M54"/>
    <mergeCell ref="O53:O54"/>
    <mergeCell ref="AF41:AF42"/>
    <mergeCell ref="V43:AB43"/>
    <mergeCell ref="K47:K51"/>
    <mergeCell ref="L47:L51"/>
    <mergeCell ref="M47:M51"/>
    <mergeCell ref="O47:O51"/>
    <mergeCell ref="V47:V48"/>
    <mergeCell ref="W47:W51"/>
    <mergeCell ref="A38:F38"/>
    <mergeCell ref="K38:R38"/>
    <mergeCell ref="V38:AB38"/>
    <mergeCell ref="V39:V40"/>
    <mergeCell ref="W39:W40"/>
    <mergeCell ref="V41:V42"/>
    <mergeCell ref="W41:W42"/>
    <mergeCell ref="Z31:Z32"/>
    <mergeCell ref="AA31:AA32"/>
    <mergeCell ref="AB31:AB32"/>
    <mergeCell ref="AC31:AC32"/>
    <mergeCell ref="W33:W36"/>
    <mergeCell ref="Y33:Y36"/>
    <mergeCell ref="V23:V26"/>
    <mergeCell ref="W23:W26"/>
    <mergeCell ref="Y23:Y26"/>
    <mergeCell ref="K28:K37"/>
    <mergeCell ref="W29:W30"/>
    <mergeCell ref="W31:W32"/>
    <mergeCell ref="Y31:Y32"/>
    <mergeCell ref="V18:V19"/>
    <mergeCell ref="W18:W19"/>
    <mergeCell ref="V20:V21"/>
    <mergeCell ref="W20:W21"/>
    <mergeCell ref="X20:X21"/>
    <mergeCell ref="A22:F22"/>
    <mergeCell ref="K22:R22"/>
    <mergeCell ref="V22:AB22"/>
    <mergeCell ref="V8:V9"/>
    <mergeCell ref="W8:W11"/>
    <mergeCell ref="V12:V15"/>
    <mergeCell ref="W12:W15"/>
    <mergeCell ref="V16:V17"/>
    <mergeCell ref="W16:W17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N18" sqref="N1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3.7109375" customWidth="1"/>
  </cols>
  <sheetData>
    <row r="1" spans="1:9" x14ac:dyDescent="0.25">
      <c r="A1" t="s">
        <v>123</v>
      </c>
    </row>
    <row r="2" spans="1:9" ht="15.75" x14ac:dyDescent="0.25">
      <c r="A2" s="21"/>
      <c r="B2" s="21"/>
      <c r="C2" s="21"/>
      <c r="D2" s="22" t="s">
        <v>216</v>
      </c>
      <c r="E2" s="22"/>
      <c r="F2" s="21"/>
      <c r="G2" s="23" t="s">
        <v>17</v>
      </c>
    </row>
    <row r="3" spans="1:9" ht="15.75" thickBot="1" x14ac:dyDescent="0.3">
      <c r="H3" s="16"/>
    </row>
    <row r="4" spans="1:9" ht="26.25" x14ac:dyDescent="0.25">
      <c r="A4" s="5" t="s">
        <v>1</v>
      </c>
      <c r="B4" s="2" t="s">
        <v>2</v>
      </c>
      <c r="C4" s="328" t="s">
        <v>76</v>
      </c>
      <c r="D4" s="2" t="s">
        <v>3</v>
      </c>
      <c r="E4" s="3" t="s">
        <v>4</v>
      </c>
      <c r="F4" s="3" t="s">
        <v>15</v>
      </c>
      <c r="G4" s="3" t="s">
        <v>5</v>
      </c>
      <c r="H4" s="10" t="s">
        <v>12</v>
      </c>
    </row>
    <row r="5" spans="1:9" ht="15.75" thickBot="1" x14ac:dyDescent="0.3">
      <c r="A5" s="28" t="s">
        <v>6</v>
      </c>
      <c r="B5" s="4"/>
      <c r="C5" s="4"/>
      <c r="D5" s="4"/>
      <c r="E5" s="4" t="s">
        <v>7</v>
      </c>
      <c r="F5" s="4" t="s">
        <v>14</v>
      </c>
      <c r="G5" s="4" t="s">
        <v>8</v>
      </c>
      <c r="H5" s="11" t="s">
        <v>10</v>
      </c>
    </row>
    <row r="6" spans="1:9" x14ac:dyDescent="0.25">
      <c r="A6" s="308">
        <v>1</v>
      </c>
      <c r="B6" s="321" t="s">
        <v>128</v>
      </c>
      <c r="C6" s="220" t="s">
        <v>156</v>
      </c>
      <c r="D6" s="220" t="s">
        <v>125</v>
      </c>
      <c r="E6" s="32" t="s">
        <v>169</v>
      </c>
      <c r="F6" s="247" t="s">
        <v>132</v>
      </c>
      <c r="G6" s="39" t="s">
        <v>171</v>
      </c>
      <c r="H6" s="428">
        <v>2106.31</v>
      </c>
    </row>
    <row r="7" spans="1:9" ht="15.75" thickBot="1" x14ac:dyDescent="0.3">
      <c r="A7" s="210"/>
      <c r="B7" s="202"/>
      <c r="C7" s="205" t="s">
        <v>170</v>
      </c>
      <c r="D7" s="205"/>
      <c r="E7" s="14"/>
      <c r="F7" s="247"/>
      <c r="G7" s="39"/>
      <c r="H7" s="433"/>
    </row>
    <row r="8" spans="1:9" ht="15.75" hidden="1" thickBot="1" x14ac:dyDescent="0.3">
      <c r="A8" s="308">
        <v>2</v>
      </c>
      <c r="B8" s="321" t="s">
        <v>128</v>
      </c>
      <c r="C8" s="25"/>
      <c r="D8" s="320"/>
      <c r="E8" s="25"/>
      <c r="F8" s="263"/>
      <c r="G8" s="49"/>
      <c r="H8" s="45"/>
      <c r="I8" s="252">
        <v>500</v>
      </c>
    </row>
    <row r="9" spans="1:9" ht="15.75" hidden="1" thickBot="1" x14ac:dyDescent="0.3">
      <c r="A9" s="146"/>
      <c r="B9" s="323"/>
      <c r="C9" s="9"/>
      <c r="D9" s="9"/>
      <c r="E9" s="9"/>
      <c r="F9" s="1"/>
      <c r="G9" s="1"/>
      <c r="H9" s="132"/>
    </row>
    <row r="10" spans="1:9" ht="15.75" thickBot="1" x14ac:dyDescent="0.3">
      <c r="A10" s="450" t="s">
        <v>129</v>
      </c>
      <c r="B10" s="369"/>
      <c r="C10" s="369"/>
      <c r="D10" s="369"/>
      <c r="E10" s="369"/>
      <c r="F10" s="369"/>
      <c r="G10" s="451"/>
      <c r="H10" s="230">
        <f>H6</f>
        <v>2106.31</v>
      </c>
    </row>
    <row r="11" spans="1:9" x14ac:dyDescent="0.25">
      <c r="A11" s="308">
        <v>1</v>
      </c>
      <c r="B11" s="356" t="s">
        <v>114</v>
      </c>
      <c r="C11" s="218" t="s">
        <v>143</v>
      </c>
      <c r="D11" s="220" t="s">
        <v>140</v>
      </c>
      <c r="E11" s="220" t="s">
        <v>172</v>
      </c>
      <c r="F11" s="306" t="s">
        <v>132</v>
      </c>
      <c r="G11" s="49" t="s">
        <v>174</v>
      </c>
      <c r="H11" s="86">
        <v>3662.88</v>
      </c>
    </row>
    <row r="12" spans="1:9" x14ac:dyDescent="0.25">
      <c r="A12" s="146"/>
      <c r="B12" s="420"/>
      <c r="C12" s="222" t="s">
        <v>173</v>
      </c>
      <c r="D12" s="205"/>
      <c r="E12" s="205"/>
      <c r="F12" s="270" t="s">
        <v>132</v>
      </c>
      <c r="G12" s="39" t="s">
        <v>175</v>
      </c>
      <c r="H12" s="86">
        <v>679.29</v>
      </c>
    </row>
    <row r="13" spans="1:9" ht="15.75" thickBot="1" x14ac:dyDescent="0.3">
      <c r="A13" s="210"/>
      <c r="B13" s="357"/>
      <c r="C13" s="219"/>
      <c r="D13" s="204"/>
      <c r="E13" s="204"/>
      <c r="F13" s="295" t="s">
        <v>132</v>
      </c>
      <c r="G13" s="33" t="s">
        <v>176</v>
      </c>
      <c r="H13" s="86">
        <v>1172.23</v>
      </c>
    </row>
    <row r="14" spans="1:9" ht="15.75" hidden="1" thickBot="1" x14ac:dyDescent="0.3">
      <c r="A14" s="226"/>
      <c r="B14" s="322"/>
      <c r="C14" s="37"/>
      <c r="D14" s="239"/>
      <c r="E14" s="240"/>
      <c r="F14" s="245"/>
      <c r="G14" s="60"/>
      <c r="H14" s="251"/>
    </row>
    <row r="15" spans="1:9" x14ac:dyDescent="0.25">
      <c r="A15" s="236">
        <v>2</v>
      </c>
      <c r="B15" s="452" t="s">
        <v>114</v>
      </c>
      <c r="C15" s="220" t="s">
        <v>177</v>
      </c>
      <c r="D15" s="220" t="s">
        <v>131</v>
      </c>
      <c r="E15" s="32" t="s">
        <v>188</v>
      </c>
      <c r="F15" s="223" t="s">
        <v>132</v>
      </c>
      <c r="G15" s="39" t="s">
        <v>192</v>
      </c>
      <c r="H15" s="1">
        <v>105.31</v>
      </c>
    </row>
    <row r="16" spans="1:9" ht="15.75" thickBot="1" x14ac:dyDescent="0.3">
      <c r="A16" s="238"/>
      <c r="B16" s="453"/>
      <c r="C16" s="319" t="s">
        <v>189</v>
      </c>
      <c r="D16" s="205"/>
      <c r="E16" s="14"/>
      <c r="F16" s="316"/>
      <c r="G16" s="269"/>
      <c r="H16" s="315"/>
    </row>
    <row r="17" spans="1:14" x14ac:dyDescent="0.25">
      <c r="A17" s="236">
        <v>3</v>
      </c>
      <c r="B17" s="356" t="s">
        <v>114</v>
      </c>
      <c r="C17" s="220" t="s">
        <v>177</v>
      </c>
      <c r="D17" s="220" t="s">
        <v>127</v>
      </c>
      <c r="E17" s="220" t="s">
        <v>190</v>
      </c>
      <c r="F17" s="270" t="s">
        <v>132</v>
      </c>
      <c r="G17" s="39" t="s">
        <v>193</v>
      </c>
      <c r="H17" s="1">
        <v>794.78</v>
      </c>
    </row>
    <row r="18" spans="1:14" x14ac:dyDescent="0.25">
      <c r="A18" s="237"/>
      <c r="B18" s="420"/>
      <c r="C18" s="319" t="s">
        <v>191</v>
      </c>
      <c r="D18" s="205"/>
      <c r="E18" s="205"/>
      <c r="F18" s="270" t="s">
        <v>132</v>
      </c>
      <c r="G18" s="39" t="s">
        <v>194</v>
      </c>
      <c r="H18" s="1">
        <v>147.63</v>
      </c>
    </row>
    <row r="19" spans="1:14" ht="15.75" thickBot="1" x14ac:dyDescent="0.3">
      <c r="A19" s="238"/>
      <c r="B19" s="454"/>
      <c r="C19" s="204"/>
      <c r="D19" s="204"/>
      <c r="E19" s="204"/>
      <c r="F19" s="270" t="s">
        <v>132</v>
      </c>
      <c r="G19" s="39" t="s">
        <v>195</v>
      </c>
      <c r="H19" s="86">
        <v>1369.78</v>
      </c>
    </row>
    <row r="20" spans="1:14" ht="15" hidden="1" customHeight="1" x14ac:dyDescent="0.25">
      <c r="A20" s="444">
        <v>4</v>
      </c>
      <c r="B20" s="446" t="s">
        <v>114</v>
      </c>
      <c r="C20" s="222"/>
      <c r="D20" s="431"/>
      <c r="E20" s="429"/>
      <c r="F20" s="293"/>
      <c r="G20" s="101"/>
      <c r="H20" s="298"/>
    </row>
    <row r="21" spans="1:14" ht="15.75" hidden="1" thickBot="1" x14ac:dyDescent="0.3">
      <c r="A21" s="445"/>
      <c r="B21" s="447"/>
      <c r="C21" s="219"/>
      <c r="D21" s="367"/>
      <c r="E21" s="448"/>
      <c r="F21" s="241"/>
      <c r="G21" s="39"/>
      <c r="H21" s="45"/>
    </row>
    <row r="22" spans="1:14" ht="15.75" hidden="1" thickBot="1" x14ac:dyDescent="0.3">
      <c r="A22" s="445"/>
      <c r="B22" s="228"/>
      <c r="C22" s="9"/>
      <c r="D22" s="367"/>
      <c r="E22" s="448"/>
      <c r="F22" s="241"/>
      <c r="G22" s="39"/>
      <c r="H22" s="45"/>
      <c r="N22" s="229"/>
    </row>
    <row r="23" spans="1:14" ht="15.75" hidden="1" thickBot="1" x14ac:dyDescent="0.3">
      <c r="A23" s="441"/>
      <c r="B23" s="227"/>
      <c r="C23" s="324"/>
      <c r="D23" s="362"/>
      <c r="E23" s="449"/>
      <c r="F23" s="198"/>
      <c r="G23" s="39"/>
      <c r="H23" s="68"/>
    </row>
    <row r="24" spans="1:14" ht="15.75" customHeight="1" thickBot="1" x14ac:dyDescent="0.3">
      <c r="A24" s="417" t="s">
        <v>69</v>
      </c>
      <c r="B24" s="455"/>
      <c r="C24" s="455"/>
      <c r="D24" s="455"/>
      <c r="E24" s="455"/>
      <c r="F24" s="455"/>
      <c r="G24" s="456"/>
      <c r="H24" s="243">
        <f>SUM(H11:H23)</f>
        <v>7931.9</v>
      </c>
    </row>
    <row r="25" spans="1:14" ht="15" hidden="1" customHeight="1" x14ac:dyDescent="0.25">
      <c r="A25" s="275">
        <v>1</v>
      </c>
      <c r="B25" s="233" t="s">
        <v>133</v>
      </c>
      <c r="C25" s="234"/>
      <c r="D25" s="221"/>
      <c r="E25" s="32"/>
      <c r="F25" s="242"/>
      <c r="G25" s="91"/>
      <c r="H25" s="13"/>
    </row>
    <row r="26" spans="1:14" ht="15" hidden="1" customHeight="1" x14ac:dyDescent="0.25">
      <c r="A26" s="213"/>
      <c r="B26" s="214"/>
      <c r="C26" s="253"/>
      <c r="D26" s="205"/>
      <c r="E26" s="14"/>
      <c r="F26" s="242"/>
      <c r="G26" s="91"/>
      <c r="H26" s="13"/>
    </row>
    <row r="27" spans="1:14" ht="15" hidden="1" customHeight="1" x14ac:dyDescent="0.25">
      <c r="A27" s="213"/>
      <c r="B27" s="214"/>
      <c r="C27" s="80"/>
      <c r="D27" s="9"/>
      <c r="E27" s="207"/>
      <c r="F27" s="244"/>
      <c r="G27" s="119"/>
      <c r="H27" s="131"/>
    </row>
    <row r="28" spans="1:14" ht="15.75" thickBot="1" x14ac:dyDescent="0.3">
      <c r="A28" s="450" t="s">
        <v>134</v>
      </c>
      <c r="B28" s="369"/>
      <c r="C28" s="369"/>
      <c r="D28" s="369"/>
      <c r="E28" s="369"/>
      <c r="F28" s="369"/>
      <c r="G28" s="451"/>
      <c r="H28" s="19">
        <f>SUM(H25:H27)</f>
        <v>0</v>
      </c>
    </row>
    <row r="29" spans="1:14" ht="15.75" hidden="1" thickBot="1" x14ac:dyDescent="0.3">
      <c r="A29" s="301">
        <v>1</v>
      </c>
      <c r="B29" s="258" t="s">
        <v>73</v>
      </c>
      <c r="C29" s="220"/>
      <c r="D29" s="249"/>
      <c r="E29" s="220"/>
      <c r="F29" s="67"/>
      <c r="G29" s="39"/>
      <c r="H29" s="257"/>
    </row>
    <row r="30" spans="1:14" ht="15.75" hidden="1" thickBot="1" x14ac:dyDescent="0.3">
      <c r="A30" s="260"/>
      <c r="B30" s="260"/>
      <c r="C30" s="222"/>
      <c r="D30" s="285"/>
      <c r="E30" s="205"/>
      <c r="F30" s="261"/>
      <c r="G30" s="262"/>
      <c r="H30" s="259"/>
    </row>
    <row r="31" spans="1:14" ht="15.75" thickBot="1" x14ac:dyDescent="0.3">
      <c r="A31" s="326"/>
      <c r="B31" s="313"/>
      <c r="C31" s="313" t="s">
        <v>135</v>
      </c>
      <c r="D31" s="313"/>
      <c r="E31" s="327"/>
      <c r="F31" s="317"/>
      <c r="G31" s="318"/>
      <c r="H31" s="19">
        <f>H30</f>
        <v>0</v>
      </c>
    </row>
    <row r="32" spans="1:14" x14ac:dyDescent="0.25">
      <c r="A32" s="440">
        <v>1</v>
      </c>
      <c r="B32" s="458" t="s">
        <v>120</v>
      </c>
      <c r="C32" s="309" t="s">
        <v>181</v>
      </c>
      <c r="D32" s="220" t="s">
        <v>124</v>
      </c>
      <c r="E32" s="218" t="s">
        <v>182</v>
      </c>
      <c r="F32" s="265" t="s">
        <v>132</v>
      </c>
      <c r="G32" s="39" t="s">
        <v>184</v>
      </c>
      <c r="H32" s="97">
        <v>950.06</v>
      </c>
    </row>
    <row r="33" spans="1:8" x14ac:dyDescent="0.25">
      <c r="A33" s="457"/>
      <c r="B33" s="459"/>
      <c r="C33" s="222" t="s">
        <v>183</v>
      </c>
      <c r="D33" s="205"/>
      <c r="E33" s="222"/>
      <c r="F33" s="265" t="s">
        <v>132</v>
      </c>
      <c r="G33" s="39" t="s">
        <v>185</v>
      </c>
      <c r="H33" s="97">
        <v>601.14</v>
      </c>
    </row>
    <row r="34" spans="1:8" x14ac:dyDescent="0.25">
      <c r="A34" s="457"/>
      <c r="B34" s="459"/>
      <c r="C34" s="274"/>
      <c r="D34" s="205"/>
      <c r="E34" s="42"/>
      <c r="F34" s="265" t="s">
        <v>132</v>
      </c>
      <c r="G34" s="39" t="s">
        <v>186</v>
      </c>
      <c r="H34" s="97">
        <v>246.52</v>
      </c>
    </row>
    <row r="35" spans="1:8" ht="15.75" thickBot="1" x14ac:dyDescent="0.3">
      <c r="A35" s="445"/>
      <c r="B35" s="459"/>
      <c r="C35" s="310"/>
      <c r="D35" s="205"/>
      <c r="E35" s="42"/>
      <c r="F35" s="102" t="s">
        <v>132</v>
      </c>
      <c r="G35" s="40" t="s">
        <v>187</v>
      </c>
      <c r="H35" s="97">
        <v>390.89</v>
      </c>
    </row>
    <row r="36" spans="1:8" x14ac:dyDescent="0.25">
      <c r="A36" s="440">
        <v>2</v>
      </c>
      <c r="B36" s="458" t="s">
        <v>120</v>
      </c>
      <c r="C36" s="232" t="s">
        <v>196</v>
      </c>
      <c r="D36" s="220" t="s">
        <v>77</v>
      </c>
      <c r="E36" s="329" t="s">
        <v>199</v>
      </c>
      <c r="F36" s="266" t="s">
        <v>132</v>
      </c>
      <c r="G36" s="49" t="s">
        <v>202</v>
      </c>
      <c r="H36" s="368">
        <v>1553.76</v>
      </c>
    </row>
    <row r="37" spans="1:8" ht="15.75" thickBot="1" x14ac:dyDescent="0.3">
      <c r="A37" s="441"/>
      <c r="B37" s="460"/>
      <c r="C37" s="338" t="s">
        <v>200</v>
      </c>
      <c r="D37" s="204"/>
      <c r="E37" s="336"/>
      <c r="F37" s="267"/>
      <c r="G37" s="33"/>
      <c r="H37" s="371"/>
    </row>
    <row r="38" spans="1:8" ht="15.75" thickBot="1" x14ac:dyDescent="0.3">
      <c r="A38" s="461">
        <v>3</v>
      </c>
      <c r="B38" s="458" t="s">
        <v>120</v>
      </c>
      <c r="C38" s="232" t="s">
        <v>196</v>
      </c>
      <c r="D38" s="220" t="s">
        <v>100</v>
      </c>
      <c r="E38" s="329" t="s">
        <v>201</v>
      </c>
      <c r="F38" s="266" t="s">
        <v>132</v>
      </c>
      <c r="G38" s="49" t="s">
        <v>203</v>
      </c>
      <c r="H38" s="106">
        <v>1132.07</v>
      </c>
    </row>
    <row r="39" spans="1:8" ht="15.75" thickBot="1" x14ac:dyDescent="0.3">
      <c r="A39" s="372"/>
      <c r="B39" s="460"/>
      <c r="C39" s="264" t="s">
        <v>200</v>
      </c>
      <c r="D39" s="205"/>
      <c r="E39" s="336"/>
      <c r="F39" s="313"/>
      <c r="G39" s="313"/>
      <c r="H39" s="61"/>
    </row>
    <row r="40" spans="1:8" ht="15.75" hidden="1" thickBot="1" x14ac:dyDescent="0.3">
      <c r="A40" s="325">
        <v>3</v>
      </c>
      <c r="B40" s="256" t="s">
        <v>120</v>
      </c>
      <c r="C40" s="314"/>
      <c r="D40" s="220"/>
      <c r="E40" s="225"/>
      <c r="F40" s="364"/>
      <c r="G40" s="462"/>
      <c r="H40" s="428"/>
    </row>
    <row r="41" spans="1:8" ht="15.75" hidden="1" thickBot="1" x14ac:dyDescent="0.3">
      <c r="A41" s="254"/>
      <c r="B41" s="312"/>
      <c r="C41" s="312"/>
      <c r="D41" s="204"/>
      <c r="E41" s="248"/>
      <c r="F41" s="371"/>
      <c r="G41" s="463"/>
      <c r="H41" s="355"/>
    </row>
    <row r="42" spans="1:8" ht="15.75" thickBot="1" x14ac:dyDescent="0.3">
      <c r="A42" s="359" t="s">
        <v>21</v>
      </c>
      <c r="B42" s="360"/>
      <c r="C42" s="360"/>
      <c r="D42" s="360"/>
      <c r="E42" s="360"/>
      <c r="F42" s="360"/>
      <c r="G42" s="361"/>
      <c r="H42" s="104">
        <f>+H32+H33+H35+H36+H34+H38</f>
        <v>4874.4399999999996</v>
      </c>
    </row>
    <row r="43" spans="1:8" x14ac:dyDescent="0.25">
      <c r="A43" s="301">
        <v>1</v>
      </c>
      <c r="B43" s="330" t="s">
        <v>205</v>
      </c>
      <c r="C43" s="220" t="s">
        <v>196</v>
      </c>
      <c r="D43" s="331" t="s">
        <v>206</v>
      </c>
      <c r="E43" s="220" t="s">
        <v>207</v>
      </c>
      <c r="F43" s="265" t="s">
        <v>209</v>
      </c>
      <c r="G43" s="334" t="s">
        <v>210</v>
      </c>
      <c r="H43" s="86">
        <v>1656.83</v>
      </c>
    </row>
    <row r="44" spans="1:8" x14ac:dyDescent="0.25">
      <c r="A44" s="260"/>
      <c r="B44" s="332"/>
      <c r="C44" s="205" t="s">
        <v>208</v>
      </c>
      <c r="D44" s="333"/>
      <c r="E44" s="205"/>
      <c r="F44" s="265" t="s">
        <v>209</v>
      </c>
      <c r="G44" s="334" t="s">
        <v>211</v>
      </c>
      <c r="H44" s="1">
        <v>1297.96</v>
      </c>
    </row>
    <row r="45" spans="1:8" x14ac:dyDescent="0.25">
      <c r="A45" s="260"/>
      <c r="B45" s="332"/>
      <c r="C45" s="205"/>
      <c r="D45" s="333"/>
      <c r="E45" s="205"/>
      <c r="F45" s="265" t="s">
        <v>209</v>
      </c>
      <c r="G45" s="334" t="s">
        <v>212</v>
      </c>
      <c r="H45" s="1">
        <v>2281.0700000000002</v>
      </c>
    </row>
    <row r="46" spans="1:8" x14ac:dyDescent="0.25">
      <c r="A46" s="260"/>
      <c r="B46" s="332"/>
      <c r="C46" s="205"/>
      <c r="D46" s="333"/>
      <c r="E46" s="205"/>
      <c r="F46" s="265" t="s">
        <v>209</v>
      </c>
      <c r="G46" s="334" t="s">
        <v>213</v>
      </c>
      <c r="H46" s="1">
        <v>2095.39</v>
      </c>
    </row>
    <row r="47" spans="1:8" x14ac:dyDescent="0.25">
      <c r="A47" s="260"/>
      <c r="B47" s="332"/>
      <c r="C47" s="205"/>
      <c r="D47" s="333"/>
      <c r="E47" s="205"/>
      <c r="F47" s="265" t="s">
        <v>209</v>
      </c>
      <c r="G47" s="334" t="s">
        <v>214</v>
      </c>
      <c r="H47" s="124">
        <v>652.11</v>
      </c>
    </row>
    <row r="48" spans="1:8" ht="15.75" thickBot="1" x14ac:dyDescent="0.3">
      <c r="A48" s="246"/>
      <c r="B48" s="304"/>
      <c r="C48" s="205"/>
      <c r="D48" s="205"/>
      <c r="E48" s="205"/>
      <c r="F48" s="265" t="s">
        <v>209</v>
      </c>
      <c r="G48" s="334" t="s">
        <v>215</v>
      </c>
      <c r="H48" s="1">
        <v>173.15</v>
      </c>
    </row>
    <row r="49" spans="1:8" ht="15.75" hidden="1" thickBot="1" x14ac:dyDescent="0.3">
      <c r="A49" s="302">
        <v>2</v>
      </c>
      <c r="B49" s="330" t="s">
        <v>205</v>
      </c>
      <c r="C49" s="294"/>
      <c r="D49" s="303"/>
      <c r="E49" s="303"/>
      <c r="F49" s="218"/>
      <c r="G49" s="303"/>
      <c r="H49" s="335">
        <f>SUM(H43:H48)</f>
        <v>8156.5099999999993</v>
      </c>
    </row>
    <row r="50" spans="1:8" ht="15.75" hidden="1" thickBot="1" x14ac:dyDescent="0.3">
      <c r="A50" s="300"/>
      <c r="B50" s="304"/>
      <c r="C50" s="305"/>
      <c r="D50" s="246"/>
      <c r="E50" s="246"/>
      <c r="F50" s="246"/>
      <c r="G50" s="246"/>
      <c r="H50" s="104"/>
    </row>
    <row r="51" spans="1:8" ht="15.75" thickBot="1" x14ac:dyDescent="0.3">
      <c r="A51" s="317"/>
      <c r="B51" s="360" t="s">
        <v>204</v>
      </c>
      <c r="C51" s="360"/>
      <c r="D51" s="360"/>
      <c r="E51" s="360"/>
      <c r="F51" s="360"/>
      <c r="G51" s="361"/>
      <c r="H51" s="104">
        <f>SUM(H49)</f>
        <v>8156.5099999999993</v>
      </c>
    </row>
    <row r="52" spans="1:8" ht="16.5" thickBot="1" x14ac:dyDescent="0.3">
      <c r="A52" s="17"/>
      <c r="B52" s="18"/>
      <c r="C52" s="18"/>
      <c r="D52" s="360" t="s">
        <v>150</v>
      </c>
      <c r="E52" s="360"/>
      <c r="F52" s="18"/>
      <c r="G52" s="18"/>
      <c r="H52" s="231">
        <f>H24+H42+H10+H28+H31+H51</f>
        <v>23069.16</v>
      </c>
    </row>
    <row r="54" spans="1:8" x14ac:dyDescent="0.25">
      <c r="H54" s="81"/>
    </row>
    <row r="55" spans="1:8" x14ac:dyDescent="0.25">
      <c r="H55" s="81"/>
    </row>
    <row r="63" spans="1:8" x14ac:dyDescent="0.25">
      <c r="F63" s="203"/>
    </row>
  </sheetData>
  <mergeCells count="24">
    <mergeCell ref="A42:G42"/>
    <mergeCell ref="B51:G51"/>
    <mergeCell ref="D52:E52"/>
    <mergeCell ref="H36:H37"/>
    <mergeCell ref="A38:A39"/>
    <mergeCell ref="B38:B39"/>
    <mergeCell ref="F40:F41"/>
    <mergeCell ref="G40:G41"/>
    <mergeCell ref="H40:H41"/>
    <mergeCell ref="A24:G24"/>
    <mergeCell ref="A28:G28"/>
    <mergeCell ref="A32:A35"/>
    <mergeCell ref="B32:B35"/>
    <mergeCell ref="A36:A37"/>
    <mergeCell ref="B36:B37"/>
    <mergeCell ref="A20:A23"/>
    <mergeCell ref="B20:B21"/>
    <mergeCell ref="D20:D23"/>
    <mergeCell ref="E20:E23"/>
    <mergeCell ref="H6:H7"/>
    <mergeCell ref="A10:G10"/>
    <mergeCell ref="B11:B13"/>
    <mergeCell ref="B15:B16"/>
    <mergeCell ref="B17:B19"/>
  </mergeCells>
  <pageMargins left="0.2" right="0.25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opLeftCell="A17" workbookViewId="0">
      <selection activeCell="K17" sqref="K17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21"/>
      <c r="B2" s="21"/>
      <c r="C2" s="21"/>
      <c r="D2" s="22" t="s">
        <v>217</v>
      </c>
      <c r="E2" s="22"/>
      <c r="F2" s="21"/>
      <c r="G2" s="23" t="s">
        <v>18</v>
      </c>
    </row>
    <row r="4" spans="1:9" ht="15.75" thickBot="1" x14ac:dyDescent="0.3">
      <c r="H4" s="16"/>
    </row>
    <row r="5" spans="1:9" ht="26.25" x14ac:dyDescent="0.25">
      <c r="A5" s="5" t="s">
        <v>1</v>
      </c>
      <c r="B5" s="2" t="s">
        <v>2</v>
      </c>
      <c r="C5" s="292" t="s">
        <v>76</v>
      </c>
      <c r="D5" s="2" t="s">
        <v>3</v>
      </c>
      <c r="E5" s="3" t="s">
        <v>4</v>
      </c>
      <c r="F5" s="3" t="s">
        <v>15</v>
      </c>
      <c r="G5" s="3" t="s">
        <v>5</v>
      </c>
      <c r="H5" s="10" t="s">
        <v>12</v>
      </c>
    </row>
    <row r="6" spans="1:9" ht="15.75" thickBot="1" x14ac:dyDescent="0.3">
      <c r="A6" s="28" t="s">
        <v>6</v>
      </c>
      <c r="B6" s="4"/>
      <c r="C6" s="4"/>
      <c r="D6" s="4"/>
      <c r="E6" s="4" t="s">
        <v>7</v>
      </c>
      <c r="F6" s="4" t="s">
        <v>14</v>
      </c>
      <c r="G6" s="4" t="s">
        <v>8</v>
      </c>
      <c r="H6" s="11" t="s">
        <v>10</v>
      </c>
    </row>
    <row r="7" spans="1:9" x14ac:dyDescent="0.25">
      <c r="A7" s="26">
        <v>1</v>
      </c>
      <c r="B7" s="278" t="s">
        <v>128</v>
      </c>
      <c r="C7" s="220" t="s">
        <v>156</v>
      </c>
      <c r="D7" s="220" t="s">
        <v>125</v>
      </c>
      <c r="E7" s="32" t="s">
        <v>169</v>
      </c>
      <c r="F7" s="247" t="s">
        <v>132</v>
      </c>
      <c r="G7" s="39" t="s">
        <v>171</v>
      </c>
      <c r="H7" s="428">
        <v>1684.92</v>
      </c>
    </row>
    <row r="8" spans="1:9" ht="15.75" thickBot="1" x14ac:dyDescent="0.3">
      <c r="A8" s="210"/>
      <c r="B8" s="202"/>
      <c r="C8" s="205" t="s">
        <v>170</v>
      </c>
      <c r="D8" s="205"/>
      <c r="E8" s="14"/>
      <c r="F8" s="247"/>
      <c r="G8" s="39"/>
      <c r="H8" s="433"/>
    </row>
    <row r="9" spans="1:9" hidden="1" x14ac:dyDescent="0.25">
      <c r="A9" s="26">
        <v>2</v>
      </c>
      <c r="B9" s="278" t="s">
        <v>128</v>
      </c>
      <c r="C9" s="25"/>
      <c r="D9" s="276"/>
      <c r="E9" s="25"/>
      <c r="F9" s="263"/>
      <c r="G9" s="49"/>
      <c r="H9" s="45"/>
      <c r="I9" s="252">
        <v>500</v>
      </c>
    </row>
    <row r="10" spans="1:9" ht="15.75" hidden="1" thickBot="1" x14ac:dyDescent="0.3">
      <c r="A10" s="146"/>
      <c r="B10" s="279"/>
      <c r="C10" s="9"/>
      <c r="D10" s="9"/>
      <c r="E10" s="9"/>
      <c r="F10" s="1"/>
      <c r="G10" s="1"/>
      <c r="H10" s="132"/>
    </row>
    <row r="11" spans="1:9" ht="15.75" thickBot="1" x14ac:dyDescent="0.3">
      <c r="A11" s="450" t="s">
        <v>129</v>
      </c>
      <c r="B11" s="369"/>
      <c r="C11" s="369"/>
      <c r="D11" s="369"/>
      <c r="E11" s="369"/>
      <c r="F11" s="369"/>
      <c r="G11" s="451"/>
      <c r="H11" s="230">
        <f>H7</f>
        <v>1684.92</v>
      </c>
    </row>
    <row r="12" spans="1:9" x14ac:dyDescent="0.25">
      <c r="A12" s="308">
        <v>1</v>
      </c>
      <c r="B12" s="356" t="s">
        <v>114</v>
      </c>
      <c r="C12" s="218" t="s">
        <v>143</v>
      </c>
      <c r="D12" s="220" t="s">
        <v>140</v>
      </c>
      <c r="E12" s="220" t="s">
        <v>172</v>
      </c>
      <c r="F12" s="306" t="s">
        <v>132</v>
      </c>
      <c r="G12" s="49" t="s">
        <v>174</v>
      </c>
      <c r="H12" s="47">
        <v>2930.44</v>
      </c>
    </row>
    <row r="13" spans="1:9" x14ac:dyDescent="0.25">
      <c r="A13" s="146"/>
      <c r="B13" s="420"/>
      <c r="C13" s="222" t="s">
        <v>173</v>
      </c>
      <c r="D13" s="205"/>
      <c r="E13" s="205"/>
      <c r="F13" s="270" t="s">
        <v>132</v>
      </c>
      <c r="G13" s="39" t="s">
        <v>175</v>
      </c>
      <c r="H13" s="45">
        <v>543.45000000000005</v>
      </c>
    </row>
    <row r="14" spans="1:9" ht="15.75" thickBot="1" x14ac:dyDescent="0.3">
      <c r="A14" s="210"/>
      <c r="B14" s="357"/>
      <c r="C14" s="219"/>
      <c r="D14" s="204"/>
      <c r="E14" s="204"/>
      <c r="F14" s="295" t="s">
        <v>132</v>
      </c>
      <c r="G14" s="33" t="s">
        <v>176</v>
      </c>
      <c r="H14" s="92">
        <v>937.86</v>
      </c>
    </row>
    <row r="15" spans="1:9" ht="15.75" hidden="1" thickBot="1" x14ac:dyDescent="0.3">
      <c r="A15" s="226"/>
      <c r="B15" s="280"/>
      <c r="C15" s="37"/>
      <c r="D15" s="239"/>
      <c r="E15" s="240"/>
      <c r="F15" s="245"/>
      <c r="G15" s="60"/>
      <c r="H15" s="251"/>
    </row>
    <row r="16" spans="1:9" x14ac:dyDescent="0.25">
      <c r="A16" s="236">
        <v>2</v>
      </c>
      <c r="B16" s="452" t="s">
        <v>114</v>
      </c>
      <c r="C16" s="220" t="s">
        <v>177</v>
      </c>
      <c r="D16" s="220" t="s">
        <v>131</v>
      </c>
      <c r="E16" s="32" t="s">
        <v>188</v>
      </c>
      <c r="F16" s="223" t="s">
        <v>132</v>
      </c>
      <c r="G16" s="39" t="s">
        <v>192</v>
      </c>
      <c r="H16" s="13">
        <v>84.22</v>
      </c>
    </row>
    <row r="17" spans="1:14" ht="15.75" thickBot="1" x14ac:dyDescent="0.3">
      <c r="A17" s="238"/>
      <c r="B17" s="453"/>
      <c r="C17" s="307" t="s">
        <v>189</v>
      </c>
      <c r="D17" s="205"/>
      <c r="E17" s="14"/>
      <c r="F17" s="283"/>
      <c r="G17" s="269"/>
      <c r="H17" s="286"/>
    </row>
    <row r="18" spans="1:14" x14ac:dyDescent="0.25">
      <c r="A18" s="236">
        <v>3</v>
      </c>
      <c r="B18" s="356" t="s">
        <v>114</v>
      </c>
      <c r="C18" s="220" t="s">
        <v>177</v>
      </c>
      <c r="D18" s="220" t="s">
        <v>127</v>
      </c>
      <c r="E18" s="220" t="s">
        <v>190</v>
      </c>
      <c r="F18" s="270" t="s">
        <v>132</v>
      </c>
      <c r="G18" s="39" t="s">
        <v>193</v>
      </c>
      <c r="H18" s="69">
        <v>635.80999999999995</v>
      </c>
    </row>
    <row r="19" spans="1:14" x14ac:dyDescent="0.25">
      <c r="A19" s="237"/>
      <c r="B19" s="420"/>
      <c r="C19" s="307" t="s">
        <v>191</v>
      </c>
      <c r="D19" s="205"/>
      <c r="E19" s="205"/>
      <c r="F19" s="270" t="s">
        <v>132</v>
      </c>
      <c r="G19" s="39" t="s">
        <v>194</v>
      </c>
      <c r="H19" s="13">
        <v>118.09</v>
      </c>
    </row>
    <row r="20" spans="1:14" ht="15.75" thickBot="1" x14ac:dyDescent="0.3">
      <c r="A20" s="238"/>
      <c r="B20" s="454"/>
      <c r="C20" s="204"/>
      <c r="D20" s="204"/>
      <c r="E20" s="204"/>
      <c r="F20" s="270" t="s">
        <v>132</v>
      </c>
      <c r="G20" s="39" t="s">
        <v>195</v>
      </c>
      <c r="H20" s="68">
        <v>1095.82</v>
      </c>
    </row>
    <row r="21" spans="1:14" ht="15" hidden="1" customHeight="1" x14ac:dyDescent="0.25">
      <c r="A21" s="444">
        <v>4</v>
      </c>
      <c r="B21" s="446" t="s">
        <v>114</v>
      </c>
      <c r="C21" s="222"/>
      <c r="D21" s="431"/>
      <c r="E21" s="429"/>
      <c r="F21" s="293"/>
      <c r="G21" s="101"/>
      <c r="H21" s="298"/>
    </row>
    <row r="22" spans="1:14" ht="15.75" hidden="1" thickBot="1" x14ac:dyDescent="0.3">
      <c r="A22" s="445"/>
      <c r="B22" s="447"/>
      <c r="C22" s="219"/>
      <c r="D22" s="367"/>
      <c r="E22" s="448"/>
      <c r="F22" s="241"/>
      <c r="G22" s="39"/>
      <c r="H22" s="45"/>
    </row>
    <row r="23" spans="1:14" hidden="1" x14ac:dyDescent="0.25">
      <c r="A23" s="445"/>
      <c r="B23" s="228"/>
      <c r="C23" s="9"/>
      <c r="D23" s="367"/>
      <c r="E23" s="448"/>
      <c r="F23" s="241"/>
      <c r="G23" s="39"/>
      <c r="H23" s="45"/>
      <c r="N23" s="229"/>
    </row>
    <row r="24" spans="1:14" ht="15.75" hidden="1" thickBot="1" x14ac:dyDescent="0.3">
      <c r="A24" s="441"/>
      <c r="B24" s="227"/>
      <c r="C24" s="287"/>
      <c r="D24" s="362"/>
      <c r="E24" s="449"/>
      <c r="F24" s="198"/>
      <c r="G24" s="39"/>
      <c r="H24" s="68"/>
    </row>
    <row r="25" spans="1:14" ht="15.75" customHeight="1" thickBot="1" x14ac:dyDescent="0.3">
      <c r="A25" s="417" t="s">
        <v>69</v>
      </c>
      <c r="B25" s="455"/>
      <c r="C25" s="455"/>
      <c r="D25" s="455"/>
      <c r="E25" s="455"/>
      <c r="F25" s="455"/>
      <c r="G25" s="456"/>
      <c r="H25" s="243">
        <f>SUM(H12:H24)</f>
        <v>6345.6900000000005</v>
      </c>
    </row>
    <row r="26" spans="1:14" ht="15" hidden="1" customHeight="1" x14ac:dyDescent="0.25">
      <c r="A26" s="275">
        <v>1</v>
      </c>
      <c r="B26" s="233" t="s">
        <v>133</v>
      </c>
      <c r="C26" s="234"/>
      <c r="D26" s="221"/>
      <c r="E26" s="32"/>
      <c r="F26" s="242"/>
      <c r="G26" s="91"/>
      <c r="H26" s="13"/>
    </row>
    <row r="27" spans="1:14" ht="15" hidden="1" customHeight="1" thickBot="1" x14ac:dyDescent="0.3">
      <c r="A27" s="213"/>
      <c r="B27" s="214"/>
      <c r="C27" s="253"/>
      <c r="D27" s="205"/>
      <c r="E27" s="14"/>
      <c r="F27" s="242"/>
      <c r="G27" s="91"/>
      <c r="H27" s="13"/>
    </row>
    <row r="28" spans="1:14" ht="15" hidden="1" customHeight="1" thickBot="1" x14ac:dyDescent="0.3">
      <c r="A28" s="213"/>
      <c r="B28" s="214"/>
      <c r="C28" s="80"/>
      <c r="D28" s="9"/>
      <c r="E28" s="207"/>
      <c r="F28" s="244"/>
      <c r="G28" s="119"/>
      <c r="H28" s="131"/>
    </row>
    <row r="29" spans="1:14" ht="15.75" thickBot="1" x14ac:dyDescent="0.3">
      <c r="A29" s="450" t="s">
        <v>134</v>
      </c>
      <c r="B29" s="369"/>
      <c r="C29" s="369"/>
      <c r="D29" s="369"/>
      <c r="E29" s="369"/>
      <c r="F29" s="369"/>
      <c r="G29" s="451"/>
      <c r="H29" s="19">
        <f>SUM(H26:H28)</f>
        <v>0</v>
      </c>
    </row>
    <row r="30" spans="1:14" hidden="1" x14ac:dyDescent="0.25">
      <c r="A30" s="291">
        <v>1</v>
      </c>
      <c r="B30" s="258" t="s">
        <v>73</v>
      </c>
      <c r="C30" s="220"/>
      <c r="D30" s="249"/>
      <c r="E30" s="220"/>
      <c r="F30" s="67"/>
      <c r="G30" s="39"/>
      <c r="H30" s="257"/>
    </row>
    <row r="31" spans="1:14" ht="15.75" hidden="1" thickBot="1" x14ac:dyDescent="0.3">
      <c r="A31" s="260"/>
      <c r="B31" s="260"/>
      <c r="C31" s="222"/>
      <c r="D31" s="285"/>
      <c r="E31" s="205"/>
      <c r="F31" s="261"/>
      <c r="G31" s="262"/>
      <c r="H31" s="259"/>
    </row>
    <row r="32" spans="1:14" ht="15.75" thickBot="1" x14ac:dyDescent="0.3">
      <c r="A32" s="290"/>
      <c r="B32" s="288"/>
      <c r="C32" s="288" t="s">
        <v>135</v>
      </c>
      <c r="D32" s="288"/>
      <c r="E32" s="289"/>
      <c r="F32" s="281"/>
      <c r="G32" s="282"/>
      <c r="H32" s="19">
        <f>H31</f>
        <v>0</v>
      </c>
    </row>
    <row r="33" spans="1:8" x14ac:dyDescent="0.25">
      <c r="A33" s="440">
        <v>1</v>
      </c>
      <c r="B33" s="458" t="s">
        <v>120</v>
      </c>
      <c r="C33" s="309" t="s">
        <v>181</v>
      </c>
      <c r="D33" s="220" t="s">
        <v>124</v>
      </c>
      <c r="E33" s="218" t="s">
        <v>182</v>
      </c>
      <c r="F33" s="265" t="s">
        <v>132</v>
      </c>
      <c r="G33" s="39" t="s">
        <v>184</v>
      </c>
      <c r="H33" s="296">
        <v>760.08</v>
      </c>
    </row>
    <row r="34" spans="1:8" x14ac:dyDescent="0.25">
      <c r="A34" s="457"/>
      <c r="B34" s="459"/>
      <c r="C34" s="222" t="s">
        <v>183</v>
      </c>
      <c r="D34" s="205"/>
      <c r="E34" s="222"/>
      <c r="F34" s="265" t="s">
        <v>132</v>
      </c>
      <c r="G34" s="39" t="s">
        <v>185</v>
      </c>
      <c r="H34" s="297">
        <v>480.89</v>
      </c>
    </row>
    <row r="35" spans="1:8" x14ac:dyDescent="0.25">
      <c r="A35" s="457"/>
      <c r="B35" s="459"/>
      <c r="C35" s="274"/>
      <c r="D35" s="205"/>
      <c r="E35" s="42"/>
      <c r="F35" s="265" t="s">
        <v>132</v>
      </c>
      <c r="G35" s="39" t="s">
        <v>186</v>
      </c>
      <c r="H35" s="299">
        <v>197.22</v>
      </c>
    </row>
    <row r="36" spans="1:8" ht="15.75" thickBot="1" x14ac:dyDescent="0.3">
      <c r="A36" s="445"/>
      <c r="B36" s="459"/>
      <c r="C36" s="310"/>
      <c r="D36" s="205"/>
      <c r="E36" s="42"/>
      <c r="F36" s="102" t="s">
        <v>132</v>
      </c>
      <c r="G36" s="40" t="s">
        <v>187</v>
      </c>
      <c r="H36" s="337">
        <v>312.72000000000003</v>
      </c>
    </row>
    <row r="37" spans="1:8" x14ac:dyDescent="0.25">
      <c r="A37" s="440">
        <v>2</v>
      </c>
      <c r="B37" s="458" t="s">
        <v>120</v>
      </c>
      <c r="C37" s="232" t="s">
        <v>196</v>
      </c>
      <c r="D37" s="220" t="s">
        <v>77</v>
      </c>
      <c r="E37" s="329" t="s">
        <v>199</v>
      </c>
      <c r="F37" s="266" t="s">
        <v>132</v>
      </c>
      <c r="G37" s="49" t="s">
        <v>202</v>
      </c>
      <c r="H37" s="368">
        <v>1243.02</v>
      </c>
    </row>
    <row r="38" spans="1:8" ht="15.75" thickBot="1" x14ac:dyDescent="0.3">
      <c r="A38" s="441"/>
      <c r="B38" s="460"/>
      <c r="C38" s="338" t="s">
        <v>200</v>
      </c>
      <c r="D38" s="204"/>
      <c r="E38" s="336"/>
      <c r="F38" s="267"/>
      <c r="G38" s="33"/>
      <c r="H38" s="371"/>
    </row>
    <row r="39" spans="1:8" ht="15.75" thickBot="1" x14ac:dyDescent="0.3">
      <c r="A39" s="461">
        <v>3</v>
      </c>
      <c r="B39" s="458" t="s">
        <v>120</v>
      </c>
      <c r="C39" s="232" t="s">
        <v>196</v>
      </c>
      <c r="D39" s="220" t="s">
        <v>100</v>
      </c>
      <c r="E39" s="329" t="s">
        <v>201</v>
      </c>
      <c r="F39" s="266" t="s">
        <v>132</v>
      </c>
      <c r="G39" s="49" t="s">
        <v>203</v>
      </c>
      <c r="H39" s="97">
        <v>905.69</v>
      </c>
    </row>
    <row r="40" spans="1:8" ht="15.75" thickBot="1" x14ac:dyDescent="0.3">
      <c r="A40" s="372"/>
      <c r="B40" s="460"/>
      <c r="C40" s="264" t="s">
        <v>200</v>
      </c>
      <c r="D40" s="205"/>
      <c r="E40" s="336"/>
      <c r="F40" s="288"/>
      <c r="G40" s="288"/>
      <c r="H40" s="61"/>
    </row>
    <row r="41" spans="1:8" hidden="1" x14ac:dyDescent="0.25">
      <c r="A41" s="250">
        <v>3</v>
      </c>
      <c r="B41" s="256" t="s">
        <v>120</v>
      </c>
      <c r="C41" s="284"/>
      <c r="D41" s="220"/>
      <c r="E41" s="225"/>
      <c r="F41" s="364"/>
      <c r="G41" s="462"/>
      <c r="H41" s="428"/>
    </row>
    <row r="42" spans="1:8" ht="15.75" hidden="1" thickBot="1" x14ac:dyDescent="0.3">
      <c r="A42" s="254"/>
      <c r="B42" s="277"/>
      <c r="C42" s="277"/>
      <c r="D42" s="204"/>
      <c r="E42" s="248"/>
      <c r="F42" s="371"/>
      <c r="G42" s="463"/>
      <c r="H42" s="355"/>
    </row>
    <row r="43" spans="1:8" ht="15.75" thickBot="1" x14ac:dyDescent="0.3">
      <c r="A43" s="359" t="s">
        <v>21</v>
      </c>
      <c r="B43" s="360"/>
      <c r="C43" s="360"/>
      <c r="D43" s="360"/>
      <c r="E43" s="360"/>
      <c r="F43" s="360"/>
      <c r="G43" s="361"/>
      <c r="H43" s="104">
        <f>+H33+H34+H36+H37+H35+H39</f>
        <v>3899.62</v>
      </c>
    </row>
    <row r="44" spans="1:8" x14ac:dyDescent="0.25">
      <c r="A44" s="301">
        <v>1</v>
      </c>
      <c r="B44" s="330" t="s">
        <v>205</v>
      </c>
      <c r="C44" s="220" t="s">
        <v>196</v>
      </c>
      <c r="D44" s="331" t="s">
        <v>206</v>
      </c>
      <c r="E44" s="220" t="s">
        <v>207</v>
      </c>
      <c r="F44" s="265" t="s">
        <v>209</v>
      </c>
      <c r="G44" s="334" t="s">
        <v>210</v>
      </c>
      <c r="H44" s="86">
        <v>1325.57</v>
      </c>
    </row>
    <row r="45" spans="1:8" x14ac:dyDescent="0.25">
      <c r="A45" s="260"/>
      <c r="B45" s="332"/>
      <c r="C45" s="205" t="s">
        <v>208</v>
      </c>
      <c r="D45" s="333"/>
      <c r="E45" s="205"/>
      <c r="F45" s="265" t="s">
        <v>209</v>
      </c>
      <c r="G45" s="334" t="s">
        <v>211</v>
      </c>
      <c r="H45" s="86">
        <v>1038.48</v>
      </c>
    </row>
    <row r="46" spans="1:8" x14ac:dyDescent="0.25">
      <c r="A46" s="260"/>
      <c r="B46" s="332"/>
      <c r="C46" s="205"/>
      <c r="D46" s="333"/>
      <c r="E46" s="205"/>
      <c r="F46" s="265" t="s">
        <v>209</v>
      </c>
      <c r="G46" s="334" t="s">
        <v>212</v>
      </c>
      <c r="H46" s="86">
        <v>1825.04</v>
      </c>
    </row>
    <row r="47" spans="1:8" x14ac:dyDescent="0.25">
      <c r="A47" s="260"/>
      <c r="B47" s="332"/>
      <c r="C47" s="205"/>
      <c r="D47" s="333"/>
      <c r="E47" s="205"/>
      <c r="F47" s="265" t="s">
        <v>209</v>
      </c>
      <c r="G47" s="334" t="s">
        <v>213</v>
      </c>
      <c r="H47" s="86">
        <v>1676.42</v>
      </c>
    </row>
    <row r="48" spans="1:8" x14ac:dyDescent="0.25">
      <c r="A48" s="260"/>
      <c r="B48" s="332"/>
      <c r="C48" s="205"/>
      <c r="D48" s="333"/>
      <c r="E48" s="205"/>
      <c r="F48" s="265" t="s">
        <v>209</v>
      </c>
      <c r="G48" s="334" t="s">
        <v>214</v>
      </c>
      <c r="H48" s="86">
        <v>521.77</v>
      </c>
    </row>
    <row r="49" spans="1:8" ht="15.75" thickBot="1" x14ac:dyDescent="0.3">
      <c r="A49" s="246"/>
      <c r="B49" s="304"/>
      <c r="C49" s="205"/>
      <c r="D49" s="205"/>
      <c r="E49" s="205"/>
      <c r="F49" s="265" t="s">
        <v>209</v>
      </c>
      <c r="G49" s="334" t="s">
        <v>215</v>
      </c>
      <c r="H49" s="86">
        <v>138.52000000000001</v>
      </c>
    </row>
    <row r="50" spans="1:8" ht="15.75" hidden="1" thickBot="1" x14ac:dyDescent="0.3">
      <c r="A50" s="302">
        <v>2</v>
      </c>
      <c r="B50" s="330" t="s">
        <v>205</v>
      </c>
      <c r="C50" s="294"/>
      <c r="D50" s="303"/>
      <c r="E50" s="303"/>
      <c r="F50" s="218"/>
      <c r="G50" s="303"/>
      <c r="H50" s="335">
        <f>SUM(H44:H49)</f>
        <v>6525.8000000000011</v>
      </c>
    </row>
    <row r="51" spans="1:8" ht="15.75" hidden="1" thickBot="1" x14ac:dyDescent="0.3">
      <c r="A51" s="300"/>
      <c r="B51" s="304"/>
      <c r="C51" s="305"/>
      <c r="D51" s="246"/>
      <c r="E51" s="246"/>
      <c r="F51" s="246"/>
      <c r="G51" s="246"/>
      <c r="H51" s="104"/>
    </row>
    <row r="52" spans="1:8" ht="15.75" thickBot="1" x14ac:dyDescent="0.3">
      <c r="A52" s="311"/>
      <c r="B52" s="360" t="s">
        <v>204</v>
      </c>
      <c r="C52" s="360"/>
      <c r="D52" s="360"/>
      <c r="E52" s="360"/>
      <c r="F52" s="360"/>
      <c r="G52" s="361"/>
      <c r="H52" s="104">
        <f>SUM(H50)</f>
        <v>6525.8000000000011</v>
      </c>
    </row>
    <row r="53" spans="1:8" ht="16.5" thickBot="1" x14ac:dyDescent="0.3">
      <c r="A53" s="17"/>
      <c r="B53" s="18"/>
      <c r="C53" s="18"/>
      <c r="D53" s="360" t="s">
        <v>150</v>
      </c>
      <c r="E53" s="360"/>
      <c r="F53" s="18"/>
      <c r="G53" s="18"/>
      <c r="H53" s="231">
        <f>H25+H43+H11+H29+H32+H52</f>
        <v>18456.030000000002</v>
      </c>
    </row>
    <row r="55" spans="1:8" x14ac:dyDescent="0.25">
      <c r="H55" s="81"/>
    </row>
    <row r="56" spans="1:8" x14ac:dyDescent="0.25">
      <c r="H56" s="81"/>
    </row>
    <row r="64" spans="1:8" x14ac:dyDescent="0.25">
      <c r="F64" s="203"/>
    </row>
  </sheetData>
  <mergeCells count="24">
    <mergeCell ref="H41:H42"/>
    <mergeCell ref="H7:H8"/>
    <mergeCell ref="H37:H38"/>
    <mergeCell ref="A11:G11"/>
    <mergeCell ref="B12:B14"/>
    <mergeCell ref="B16:B17"/>
    <mergeCell ref="F41:F42"/>
    <mergeCell ref="G41:G42"/>
    <mergeCell ref="B18:B20"/>
    <mergeCell ref="A29:G29"/>
    <mergeCell ref="B21:B22"/>
    <mergeCell ref="A25:G25"/>
    <mergeCell ref="A33:A36"/>
    <mergeCell ref="B33:B36"/>
    <mergeCell ref="D53:E53"/>
    <mergeCell ref="A43:G43"/>
    <mergeCell ref="A21:A24"/>
    <mergeCell ref="D21:D24"/>
    <mergeCell ref="E21:E24"/>
    <mergeCell ref="A37:A38"/>
    <mergeCell ref="A39:A40"/>
    <mergeCell ref="B37:B38"/>
    <mergeCell ref="B39:B40"/>
    <mergeCell ref="B52:G52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UNICE</vt:lpstr>
      <vt:lpstr>PENS 50% 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2020-09-29T07:56:36Z</cp:lastPrinted>
  <dcterms:created xsi:type="dcterms:W3CDTF">2018-07-04T12:33:56Z</dcterms:created>
  <dcterms:modified xsi:type="dcterms:W3CDTF">2020-09-29T12:00:06Z</dcterms:modified>
</cp:coreProperties>
</file>